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1-Prognoza długu " sheetId="1" r:id="rId1"/>
  </sheets>
  <definedNames>
    <definedName name="_xlnm.Print_Area" localSheetId="0">'11-Prognoza długu '!$A$1:$N$80</definedName>
  </definedNames>
  <calcPr fullCalcOnLoad="1" fullPrecision="0"/>
</workbook>
</file>

<file path=xl/sharedStrings.xml><?xml version="1.0" encoding="utf-8"?>
<sst xmlns="http://schemas.openxmlformats.org/spreadsheetml/2006/main" count="92" uniqueCount="81">
  <si>
    <t xml:space="preserve"> 6) zobowiązania związane z przyrzeczonymi 
      środkami z funduszy strukturalnych oraz 
      Funduszu Spójności Unii Europejskiej:    </t>
  </si>
  <si>
    <t xml:space="preserve">      a) kredyty,</t>
  </si>
  <si>
    <t xml:space="preserve">      b) pożyczki,</t>
  </si>
  <si>
    <t xml:space="preserve">      c) emitowane papiery wartościowe,</t>
  </si>
  <si>
    <t xml:space="preserve">      d) emitowane obligacje samorządowe,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</si>
  <si>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</si>
  <si>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</si>
  <si>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</si>
  <si>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</si>
  <si>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</t>
  </si>
  <si>
    <t xml:space="preserve"> 6)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</si>
  <si>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</si>
  <si>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</si>
  <si>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</si>
  <si>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     d) wykup obligacji samorządowych,</t>
  </si>
  <si>
    <t>I. Wskaźnik rocznej spłaty zadłużenia  
    do dochodu  ((poz.35 (-) poz. 41) / poz.1) %</t>
  </si>
  <si>
    <r>
      <t xml:space="preserve"> 4) przyjęte depozyty</t>
    </r>
    <r>
      <rPr>
        <b/>
        <vertAlign val="superscript"/>
        <sz val="9"/>
        <rFont val="Arial CE"/>
        <family val="2"/>
      </rPr>
      <t>1)</t>
    </r>
    <r>
      <rPr>
        <b/>
        <sz val="9"/>
        <rFont val="Arial CE"/>
        <family val="2"/>
      </rPr>
      <t>,</t>
    </r>
  </si>
  <si>
    <r>
      <t xml:space="preserve">1) </t>
    </r>
    <r>
      <rPr>
        <sz val="8"/>
        <rFont val="Arial CE"/>
        <family val="2"/>
      </rPr>
      <t xml:space="preserve"> -  depozyty przyjęte do budżetu </t>
    </r>
  </si>
  <si>
    <r>
      <t>G.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
     ((poz.24 (-) poz. 33) / poz.1) %</t>
    </r>
  </si>
  <si>
    <t>w zł</t>
  </si>
  <si>
    <t>Lp.</t>
  </si>
  <si>
    <t>Wykonanie</t>
  </si>
  <si>
    <t>Przewidywane wykonanie</t>
  </si>
  <si>
    <t>2003 r.</t>
  </si>
  <si>
    <t>2004 r.</t>
  </si>
  <si>
    <t>2005 r.</t>
  </si>
  <si>
    <t xml:space="preserve">2006 r. </t>
  </si>
  <si>
    <t>2007 r.</t>
  </si>
  <si>
    <t>2008 r.</t>
  </si>
  <si>
    <t>2009 r.</t>
  </si>
  <si>
    <t>D1. Przychody ogółem:</t>
  </si>
  <si>
    <t>D2. Rozchody ogółem:</t>
  </si>
  <si>
    <t>E. UMORZENIE POŻYCZKI</t>
  </si>
  <si>
    <t>2010 r.</t>
  </si>
  <si>
    <t>Wyszczególnienie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</si>
  <si>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</si>
  <si>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</si>
  <si>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</si>
  <si>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</si>
  <si>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</si>
  <si>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</si>
  <si>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 xml:space="preserve"> 1) kredyty, w tym:</t>
  </si>
  <si>
    <t xml:space="preserve">   a) na prefinansowanie programów 
       i projektów finansowanych z udziałem środków 
       pochodzących z funduszy strukturalnych i 
       Funduszu Spójności</t>
  </si>
  <si>
    <t xml:space="preserve">   b) na realizację programów i projektów 
       finansowanych z udziałem środków 
       pochodzących z funduszy strukturalnych 
       i Funduszu Spójności</t>
  </si>
  <si>
    <t xml:space="preserve"> 2) pożyczki, w tym:</t>
  </si>
  <si>
    <t xml:space="preserve">   a) na prefinansowanie programów 
      i projektów finansowanych z udziałem środków 
      pochodzących z funduszy strukturalnych i 
      Funduszu Spójności, otrzymane z budżetu państwa</t>
  </si>
  <si>
    <t xml:space="preserve">   b) na realizację programów i projektów 
       finansowanych z udziałem środków 
       pochodzących z funduszy strukturalnych 
       i Funduszu Spójności, otrzymane z innych źródeł</t>
  </si>
  <si>
    <t xml:space="preserve"> 3) spłaty pożyczek udzielonych,</t>
  </si>
  <si>
    <t xml:space="preserve"> 4) nadwyżka z lat ubiegłych,</t>
  </si>
  <si>
    <t xml:space="preserve"> 5) papiery wartościowe, w tym:</t>
  </si>
  <si>
    <t xml:space="preserve"> 6) obligacje j.s.t., w tym:</t>
  </si>
  <si>
    <t xml:space="preserve"> 7) prywatyzacja majątku j.s.t.,</t>
  </si>
  <si>
    <t xml:space="preserve"> 8) inne źródła.</t>
  </si>
  <si>
    <t xml:space="preserve"> 1) spłaty kredytów,  w tym:                                     </t>
  </si>
  <si>
    <t xml:space="preserve"> 2) spłaty pożyczek, w tym:                                            </t>
  </si>
  <si>
    <t xml:space="preserve">   a) na prefinansowanie programów 
       i projektów finansowanych z udziałem środków 
       pochodzących z funduszy strukturalnych i 
       Funduszu Spójności, otrzymane z budżetu państwa</t>
  </si>
  <si>
    <t xml:space="preserve"> 3) pożyczki udzielone,                                           </t>
  </si>
  <si>
    <t xml:space="preserve"> 4) wykup papierów wartościowych,  w tym:                        </t>
  </si>
  <si>
    <t xml:space="preserve"> 5) wykup obligacji samorządowych, w tym:                      </t>
  </si>
  <si>
    <t xml:space="preserve"> 6) inne cele.                                                                  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</si>
  <si>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</si>
  <si>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</si>
  <si>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</si>
  <si>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</si>
  <si>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</si>
  <si>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a) wynikające z ustaw i orzeczeń sądów,</t>
  </si>
  <si>
    <t xml:space="preserve">     b) wynikające z udzielonych poręczeń i gwarancji,</t>
  </si>
  <si>
    <t xml:space="preserve">     c) jednostek sektora finansów publicznych, </t>
  </si>
  <si>
    <t>2011 r.</t>
  </si>
  <si>
    <t>2012 r.</t>
  </si>
  <si>
    <t>2013 r.</t>
  </si>
  <si>
    <t>2014 r.</t>
  </si>
  <si>
    <t xml:space="preserve"> 5) odsetki od planowanych obligacji</t>
  </si>
  <si>
    <t xml:space="preserve">  </t>
  </si>
  <si>
    <t xml:space="preserve">                                                                                                      PROGNOZA KWOTY DŁUGU I SPŁAT NA ROK 2007 I LATA NASTĘPNE </t>
  </si>
  <si>
    <t xml:space="preserve">Nr IV/16/06 z 29 grudnia 2006r. </t>
  </si>
  <si>
    <t>Rady Miasta Kołobrzeg</t>
  </si>
  <si>
    <t>zmieniający załącznik nr 15 do Uchwały RM Kołobrzeg</t>
  </si>
  <si>
    <t>do uchwały Nr X/88/07</t>
  </si>
  <si>
    <t xml:space="preserve">z dnia 13 lipca 2007 r.              </t>
  </si>
  <si>
    <t>Załącznik Nr 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</si>
</sst>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7"/>
      <name val="Arial CE"/>
      <family val="2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9"/>
      <name val="Arial CE"/>
      <family val="2"/>
    </font>
    <font>
      <vertAlign val="superscript"/>
      <sz val="8"/>
      <name val="Arial CE"/>
      <family val="2"/>
    </font>
    <font>
      <b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6" xfId="15" applyNumberFormat="1" applyFont="1" applyBorder="1" applyAlignment="1">
      <alignment horizontal="right" vertical="center" wrapText="1"/>
    </xf>
    <xf numFmtId="167" fontId="0" fillId="0" borderId="1" xfId="15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67" fontId="0" fillId="2" borderId="8" xfId="15" applyNumberFormat="1" applyFont="1" applyFill="1" applyBorder="1" applyAlignment="1">
      <alignment horizontal="right" vertical="center" wrapText="1"/>
    </xf>
    <xf numFmtId="167" fontId="0" fillId="2" borderId="9" xfId="15" applyNumberFormat="1" applyFont="1" applyFill="1" applyBorder="1" applyAlignment="1">
      <alignment horizontal="right" vertical="center" wrapText="1"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7" xfId="15" applyNumberFormat="1" applyFont="1" applyBorder="1" applyAlignment="1">
      <alignment horizontal="right" vertical="center" wrapText="1"/>
    </xf>
    <xf numFmtId="10" fontId="0" fillId="2" borderId="8" xfId="20" applyNumberFormat="1" applyFont="1" applyFill="1" applyBorder="1" applyAlignment="1">
      <alignment horizontal="right" vertical="center" wrapText="1"/>
    </xf>
    <xf numFmtId="10" fontId="0" fillId="2" borderId="9" xfId="2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8" fillId="0" borderId="8" xfId="15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7" fontId="0" fillId="0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7" fontId="8" fillId="2" borderId="8" xfId="15" applyNumberFormat="1" applyFont="1" applyFill="1" applyBorder="1" applyAlignment="1">
      <alignment horizontal="right" vertical="center" wrapText="1"/>
    </xf>
    <xf numFmtId="0" fontId="0" fillId="0" borderId="0" xfId="18" applyFont="1">
      <alignment/>
      <protection/>
    </xf>
    <xf numFmtId="167" fontId="8" fillId="2" borderId="9" xfId="15" applyNumberFormat="1" applyFont="1" applyFill="1" applyBorder="1" applyAlignment="1">
      <alignment horizontal="right" vertical="center" wrapText="1"/>
    </xf>
    <xf numFmtId="167" fontId="0" fillId="0" borderId="14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0" fontId="11" fillId="0" borderId="8" xfId="18" applyNumberFormat="1" applyFont="1" applyBorder="1" applyAlignment="1">
      <alignment horizontal="center" vertical="center" wrapText="1"/>
      <protection/>
    </xf>
    <xf numFmtId="0" fontId="11" fillId="0" borderId="0" xfId="18" applyNumberFormat="1" applyFont="1" applyAlignment="1">
      <alignment horizontal="center" vertical="center" wrapText="1"/>
      <protection/>
    </xf>
    <xf numFmtId="167" fontId="8" fillId="0" borderId="9" xfId="15" applyNumberFormat="1" applyFont="1" applyBorder="1" applyAlignment="1">
      <alignment horizontal="right" vertical="center" wrapText="1"/>
    </xf>
    <xf numFmtId="167" fontId="0" fillId="0" borderId="10" xfId="15" applyNumberFormat="1" applyFont="1" applyFill="1" applyBorder="1" applyAlignment="1">
      <alignment horizontal="right" vertical="center" wrapText="1"/>
    </xf>
    <xf numFmtId="167" fontId="0" fillId="0" borderId="6" xfId="15" applyNumberFormat="1" applyFont="1" applyFill="1" applyBorder="1" applyAlignment="1">
      <alignment horizontal="right" vertical="center" wrapText="1"/>
    </xf>
    <xf numFmtId="167" fontId="8" fillId="0" borderId="1" xfId="15" applyNumberFormat="1" applyFont="1" applyFill="1" applyBorder="1" applyAlignment="1">
      <alignment horizontal="right" vertical="center" wrapText="1"/>
    </xf>
    <xf numFmtId="10" fontId="8" fillId="2" borderId="8" xfId="20" applyNumberFormat="1" applyFont="1" applyFill="1" applyBorder="1" applyAlignment="1">
      <alignment horizontal="right" vertical="center" wrapText="1"/>
    </xf>
    <xf numFmtId="10" fontId="8" fillId="2" borderId="9" xfId="20" applyNumberFormat="1" applyFont="1" applyFill="1" applyBorder="1" applyAlignment="1">
      <alignment horizontal="right" vertical="center" wrapText="1"/>
    </xf>
    <xf numFmtId="0" fontId="11" fillId="0" borderId="16" xfId="18" applyNumberFormat="1" applyFont="1" applyBorder="1" applyAlignment="1">
      <alignment horizontal="center" vertical="center" wrapText="1"/>
      <protection/>
    </xf>
    <xf numFmtId="167" fontId="0" fillId="0" borderId="11" xfId="15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0" fillId="0" borderId="19" xfId="18" applyFont="1" applyBorder="1" applyAlignment="1">
      <alignment horizontal="center" vertical="center"/>
      <protection/>
    </xf>
    <xf numFmtId="0" fontId="0" fillId="0" borderId="20" xfId="18" applyFont="1" applyBorder="1" applyAlignment="1">
      <alignment horizontal="center" vertical="center"/>
      <protection/>
    </xf>
    <xf numFmtId="0" fontId="8" fillId="2" borderId="8" xfId="18" applyFont="1" applyFill="1" applyBorder="1" applyAlignment="1">
      <alignment vertical="center"/>
      <protection/>
    </xf>
    <xf numFmtId="0" fontId="0" fillId="0" borderId="5" xfId="18" applyFont="1" applyBorder="1" applyAlignment="1">
      <alignment vertical="center"/>
      <protection/>
    </xf>
    <xf numFmtId="0" fontId="0" fillId="0" borderId="6" xfId="18" applyFont="1" applyBorder="1" applyAlignment="1">
      <alignment vertical="center"/>
      <protection/>
    </xf>
    <xf numFmtId="0" fontId="8" fillId="0" borderId="14" xfId="18" applyFont="1" applyBorder="1" applyAlignment="1">
      <alignment vertical="center"/>
      <protection/>
    </xf>
    <xf numFmtId="0" fontId="0" fillId="0" borderId="6" xfId="18" applyFont="1" applyBorder="1" applyAlignment="1">
      <alignment vertical="center" wrapText="1"/>
      <protection/>
    </xf>
    <xf numFmtId="0" fontId="8" fillId="0" borderId="5" xfId="18" applyFont="1" applyBorder="1" applyAlignment="1">
      <alignment vertical="center"/>
      <protection/>
    </xf>
    <xf numFmtId="0" fontId="8" fillId="0" borderId="5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8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0" fontId="0" fillId="0" borderId="5" xfId="18" applyFont="1" applyFill="1" applyBorder="1" applyAlignment="1">
      <alignment vertical="center" wrapText="1"/>
      <protection/>
    </xf>
    <xf numFmtId="0" fontId="0" fillId="0" borderId="5" xfId="18" applyFont="1" applyFill="1" applyBorder="1" applyAlignment="1">
      <alignment vertical="center"/>
      <protection/>
    </xf>
    <xf numFmtId="0" fontId="0" fillId="0" borderId="5" xfId="0" applyFont="1" applyBorder="1" applyAlignment="1">
      <alignment vertical="center" wrapText="1"/>
    </xf>
    <xf numFmtId="0" fontId="8" fillId="0" borderId="6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vertical="center"/>
      <protection/>
    </xf>
    <xf numFmtId="0" fontId="8" fillId="2" borderId="8" xfId="18" applyFont="1" applyFill="1" applyBorder="1" applyAlignment="1">
      <alignment vertical="center" wrapText="1"/>
      <protection/>
    </xf>
    <xf numFmtId="0" fontId="8" fillId="0" borderId="5" xfId="18" applyFont="1" applyFill="1" applyBorder="1" applyAlignment="1">
      <alignment vertical="center" wrapText="1"/>
      <protection/>
    </xf>
    <xf numFmtId="0" fontId="0" fillId="0" borderId="6" xfId="18" applyFont="1" applyFill="1" applyBorder="1" applyAlignment="1">
      <alignment vertical="center" wrapText="1"/>
      <protection/>
    </xf>
    <xf numFmtId="0" fontId="11" fillId="0" borderId="8" xfId="15" applyNumberFormat="1" applyFont="1" applyBorder="1" applyAlignment="1">
      <alignment horizontal="center" vertical="center" wrapText="1"/>
    </xf>
    <xf numFmtId="0" fontId="11" fillId="0" borderId="9" xfId="15" applyNumberFormat="1" applyFont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0" fontId="0" fillId="2" borderId="16" xfId="18" applyFont="1" applyFill="1" applyBorder="1" applyAlignment="1">
      <alignment horizontal="center" vertical="center"/>
      <protection/>
    </xf>
    <xf numFmtId="0" fontId="0" fillId="0" borderId="16" xfId="18" applyFont="1" applyBorder="1" applyAlignment="1">
      <alignment horizontal="center" vertical="center"/>
      <protection/>
    </xf>
    <xf numFmtId="0" fontId="4" fillId="0" borderId="0" xfId="18" applyFont="1" applyBorder="1">
      <alignment/>
      <protection/>
    </xf>
    <xf numFmtId="0" fontId="4" fillId="0" borderId="0" xfId="18" applyFont="1">
      <alignment/>
      <protection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7" fontId="8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167" fontId="0" fillId="0" borderId="24" xfId="15" applyNumberFormat="1" applyFont="1" applyBorder="1" applyAlignment="1">
      <alignment horizontal="right" vertical="center" wrapText="1"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26" xfId="15" applyNumberFormat="1" applyFont="1" applyBorder="1" applyAlignment="1">
      <alignment horizontal="right" vertical="center" wrapText="1"/>
    </xf>
    <xf numFmtId="0" fontId="11" fillId="0" borderId="22" xfId="15" applyNumberFormat="1" applyFont="1" applyBorder="1" applyAlignment="1">
      <alignment horizontal="center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2" borderId="22" xfId="15" applyNumberFormat="1" applyFont="1" applyFill="1" applyBorder="1" applyAlignment="1">
      <alignment horizontal="right" vertical="center" wrapText="1"/>
    </xf>
    <xf numFmtId="167" fontId="0" fillId="0" borderId="23" xfId="15" applyNumberFormat="1" applyFont="1" applyFill="1" applyBorder="1" applyAlignment="1">
      <alignment horizontal="right" vertical="center" wrapText="1"/>
    </xf>
    <xf numFmtId="10" fontId="8" fillId="2" borderId="22" xfId="20" applyNumberFormat="1" applyFont="1" applyFill="1" applyBorder="1" applyAlignment="1">
      <alignment horizontal="right" vertical="center" wrapText="1"/>
    </xf>
    <xf numFmtId="167" fontId="0" fillId="0" borderId="24" xfId="15" applyNumberFormat="1" applyFont="1" applyFill="1" applyBorder="1" applyAlignment="1">
      <alignment horizontal="right" vertical="center" wrapText="1"/>
    </xf>
    <xf numFmtId="10" fontId="0" fillId="2" borderId="22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7" xfId="18" applyFont="1" applyBorder="1" applyAlignment="1">
      <alignment horizontal="center" vertical="center"/>
      <protection/>
    </xf>
    <xf numFmtId="0" fontId="0" fillId="0" borderId="18" xfId="18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29" xfId="18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18" applyFont="1" applyBorder="1" applyAlignment="1">
      <alignment horizontal="center" vertical="center"/>
      <protection/>
    </xf>
    <xf numFmtId="0" fontId="0" fillId="0" borderId="33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view="pageBreakPreview" zoomScale="88" zoomScaleSheetLayoutView="88" workbookViewId="0" topLeftCell="A1">
      <selection activeCell="K3" sqref="K3"/>
    </sheetView>
  </sheetViews>
  <sheetFormatPr defaultColWidth="9.00390625" defaultRowHeight="12"/>
  <cols>
    <col min="1" max="1" width="4.75390625" style="1" customWidth="1"/>
    <col min="2" max="2" width="51.25390625" style="1" customWidth="1"/>
    <col min="3" max="14" width="13.00390625" style="1" customWidth="1"/>
    <col min="15" max="16384" width="9.125" style="1" customWidth="1"/>
  </cols>
  <sheetData>
    <row r="1" spans="8:12" ht="55.5" customHeight="1">
      <c r="H1" s="1" t="s">
        <v>73</v>
      </c>
      <c r="I1" s="86"/>
      <c r="J1" s="86"/>
      <c r="L1" s="1" t="s">
        <v>80</v>
      </c>
    </row>
    <row r="2" ht="12">
      <c r="L2" s="1" t="s">
        <v>78</v>
      </c>
    </row>
    <row r="3" spans="1:12" ht="15.75">
      <c r="A3" s="87" t="s">
        <v>74</v>
      </c>
      <c r="B3" s="87"/>
      <c r="C3" s="87"/>
      <c r="D3" s="87"/>
      <c r="E3" s="87"/>
      <c r="F3" s="87"/>
      <c r="G3" s="87"/>
      <c r="H3" s="87"/>
      <c r="I3" s="87"/>
      <c r="J3" s="87"/>
      <c r="L3" s="1" t="s">
        <v>76</v>
      </c>
    </row>
    <row r="4" spans="1:12" ht="15.75">
      <c r="A4" s="87"/>
      <c r="B4" s="87"/>
      <c r="C4" s="87"/>
      <c r="D4" s="87"/>
      <c r="E4" s="87"/>
      <c r="F4" s="87"/>
      <c r="G4" s="87"/>
      <c r="H4" s="87"/>
      <c r="I4" s="87"/>
      <c r="J4" s="87"/>
      <c r="L4" s="1" t="s">
        <v>79</v>
      </c>
    </row>
    <row r="5" spans="1:12" ht="15.75">
      <c r="A5" s="87"/>
      <c r="B5" s="87"/>
      <c r="C5" s="87"/>
      <c r="D5" s="87"/>
      <c r="E5" s="87"/>
      <c r="F5" s="87"/>
      <c r="G5" s="87"/>
      <c r="H5" s="87"/>
      <c r="I5" s="87"/>
      <c r="J5" s="87"/>
      <c r="L5" s="1" t="s">
        <v>77</v>
      </c>
    </row>
    <row r="6" spans="1:14" s="22" customFormat="1" ht="12">
      <c r="A6" s="1"/>
      <c r="B6" s="1"/>
      <c r="C6" s="1"/>
      <c r="D6" s="1"/>
      <c r="E6" s="1"/>
      <c r="F6" s="1"/>
      <c r="G6" s="1"/>
      <c r="H6" s="1"/>
      <c r="I6" s="1"/>
      <c r="J6" s="20"/>
      <c r="L6" s="1" t="s">
        <v>75</v>
      </c>
      <c r="M6" s="1"/>
      <c r="N6" s="84"/>
    </row>
    <row r="7" spans="3:14" s="22" customFormat="1" ht="12.75" thickBot="1">
      <c r="C7" s="85"/>
      <c r="D7" s="85"/>
      <c r="E7" s="65"/>
      <c r="N7" s="22" t="s">
        <v>19</v>
      </c>
    </row>
    <row r="8" spans="1:14" ht="12.75" customHeight="1">
      <c r="A8" s="100" t="s">
        <v>20</v>
      </c>
      <c r="B8" s="98" t="s">
        <v>34</v>
      </c>
      <c r="C8" s="93" t="s">
        <v>21</v>
      </c>
      <c r="D8" s="94"/>
      <c r="E8" s="94"/>
      <c r="F8" s="95"/>
      <c r="G8" s="90" t="s">
        <v>22</v>
      </c>
      <c r="H8" s="91"/>
      <c r="I8" s="91"/>
      <c r="J8" s="91"/>
      <c r="K8" s="91"/>
      <c r="L8" s="91"/>
      <c r="M8" s="91"/>
      <c r="N8" s="92"/>
    </row>
    <row r="9" spans="1:14" ht="24.75" customHeight="1" thickBot="1">
      <c r="A9" s="101"/>
      <c r="B9" s="99"/>
      <c r="C9" s="2" t="s">
        <v>23</v>
      </c>
      <c r="D9" s="2" t="s">
        <v>24</v>
      </c>
      <c r="E9" s="2" t="s">
        <v>25</v>
      </c>
      <c r="F9" s="17" t="s">
        <v>26</v>
      </c>
      <c r="G9" s="2" t="s">
        <v>27</v>
      </c>
      <c r="H9" s="2" t="s">
        <v>28</v>
      </c>
      <c r="I9" s="17" t="s">
        <v>29</v>
      </c>
      <c r="J9" s="2" t="s">
        <v>33</v>
      </c>
      <c r="K9" s="70" t="s">
        <v>68</v>
      </c>
      <c r="L9" s="17" t="s">
        <v>69</v>
      </c>
      <c r="M9" s="17" t="s">
        <v>70</v>
      </c>
      <c r="N9" s="9" t="s">
        <v>71</v>
      </c>
    </row>
    <row r="10" spans="1:14" s="22" customFormat="1" ht="12.7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18">
        <v>6</v>
      </c>
      <c r="G10" s="3">
        <v>7</v>
      </c>
      <c r="H10" s="3">
        <v>8</v>
      </c>
      <c r="I10" s="18">
        <v>9</v>
      </c>
      <c r="J10" s="3">
        <v>10</v>
      </c>
      <c r="K10" s="71">
        <v>11</v>
      </c>
      <c r="L10" s="18">
        <v>12</v>
      </c>
      <c r="M10" s="18">
        <v>13</v>
      </c>
      <c r="N10" s="5">
        <v>14</v>
      </c>
    </row>
    <row r="11" spans="1:14" s="24" customFormat="1" ht="12.75" thickBot="1">
      <c r="A11" s="66">
        <v>1</v>
      </c>
      <c r="B11" s="44" t="s">
        <v>35</v>
      </c>
      <c r="C11" s="23">
        <v>82067671</v>
      </c>
      <c r="D11" s="23">
        <v>93220181</v>
      </c>
      <c r="E11" s="23">
        <v>102126375</v>
      </c>
      <c r="F11" s="23">
        <v>119560457</v>
      </c>
      <c r="G11" s="23">
        <v>144627219</v>
      </c>
      <c r="H11" s="23">
        <v>149857300</v>
      </c>
      <c r="I11" s="23">
        <v>154342274</v>
      </c>
      <c r="J11" s="23">
        <v>157429119</v>
      </c>
      <c r="K11" s="72">
        <v>160577701</v>
      </c>
      <c r="L11" s="23">
        <v>163789255</v>
      </c>
      <c r="M11" s="23">
        <v>167065041</v>
      </c>
      <c r="N11" s="25">
        <v>172076992</v>
      </c>
    </row>
    <row r="12" spans="1:14" s="24" customFormat="1" ht="12.75" thickBot="1">
      <c r="A12" s="39">
        <v>2</v>
      </c>
      <c r="B12" s="44" t="s">
        <v>36</v>
      </c>
      <c r="C12" s="23">
        <f>SUM(C13,C14)</f>
        <v>78146281</v>
      </c>
      <c r="D12" s="23">
        <f>SUM(D13,D14)</f>
        <v>110967174</v>
      </c>
      <c r="E12" s="23">
        <v>100604444</v>
      </c>
      <c r="F12" s="23">
        <v>122784932</v>
      </c>
      <c r="G12" s="23">
        <v>167959930</v>
      </c>
      <c r="H12" s="23">
        <v>149140190</v>
      </c>
      <c r="I12" s="23">
        <v>150788156</v>
      </c>
      <c r="J12" s="23">
        <v>152690034</v>
      </c>
      <c r="K12" s="23">
        <v>150988479</v>
      </c>
      <c r="L12" s="23">
        <v>136740761</v>
      </c>
      <c r="M12" s="23">
        <v>133706125</v>
      </c>
      <c r="N12" s="23">
        <v>137717308</v>
      </c>
    </row>
    <row r="13" spans="1:14" s="24" customFormat="1" ht="12">
      <c r="A13" s="40">
        <v>3</v>
      </c>
      <c r="B13" s="45" t="s">
        <v>37</v>
      </c>
      <c r="C13" s="6">
        <v>68274661</v>
      </c>
      <c r="D13" s="6">
        <v>81303310</v>
      </c>
      <c r="E13" s="6">
        <v>84283810</v>
      </c>
      <c r="F13" s="6">
        <v>91148929</v>
      </c>
      <c r="G13" s="6">
        <v>101408134</v>
      </c>
      <c r="H13" s="6">
        <v>98566190</v>
      </c>
      <c r="I13" s="6">
        <v>101198156</v>
      </c>
      <c r="J13" s="6">
        <v>107968534</v>
      </c>
      <c r="K13" s="73">
        <v>110647479</v>
      </c>
      <c r="L13" s="6">
        <v>113345761</v>
      </c>
      <c r="M13" s="6">
        <v>116061125</v>
      </c>
      <c r="N13" s="12">
        <v>122067308</v>
      </c>
    </row>
    <row r="14" spans="1:14" s="24" customFormat="1" ht="12.75" thickBot="1">
      <c r="A14" s="41">
        <v>4</v>
      </c>
      <c r="B14" s="46" t="s">
        <v>38</v>
      </c>
      <c r="C14" s="7">
        <v>9871620</v>
      </c>
      <c r="D14" s="7">
        <v>29663864</v>
      </c>
      <c r="E14" s="7">
        <v>16320634</v>
      </c>
      <c r="F14" s="7">
        <v>31636003</v>
      </c>
      <c r="G14" s="7">
        <v>66551796</v>
      </c>
      <c r="H14" s="7">
        <v>50574000</v>
      </c>
      <c r="I14" s="7">
        <v>49590000</v>
      </c>
      <c r="J14" s="7">
        <v>44721500</v>
      </c>
      <c r="K14" s="74">
        <v>40341000</v>
      </c>
      <c r="L14" s="7">
        <v>23395000</v>
      </c>
      <c r="M14" s="7">
        <v>17645000</v>
      </c>
      <c r="N14" s="13">
        <v>15650000</v>
      </c>
    </row>
    <row r="15" spans="1:14" s="24" customFormat="1" ht="12.75" thickBot="1">
      <c r="A15" s="39">
        <v>5</v>
      </c>
      <c r="B15" s="44" t="s">
        <v>39</v>
      </c>
      <c r="C15" s="23">
        <f>SUM(C11-C12)</f>
        <v>3921390</v>
      </c>
      <c r="D15" s="23">
        <f aca="true" t="shared" si="0" ref="D15:J15">SUM(D11-D12)</f>
        <v>-17746993</v>
      </c>
      <c r="E15" s="23">
        <f t="shared" si="0"/>
        <v>1521931</v>
      </c>
      <c r="F15" s="23">
        <f>SUM(F11-F12)</f>
        <v>-3224475</v>
      </c>
      <c r="G15" s="23">
        <f t="shared" si="0"/>
        <v>-23332711</v>
      </c>
      <c r="H15" s="23">
        <f t="shared" si="0"/>
        <v>717110</v>
      </c>
      <c r="I15" s="23">
        <f t="shared" si="0"/>
        <v>3554118</v>
      </c>
      <c r="J15" s="23">
        <f t="shared" si="0"/>
        <v>4739085</v>
      </c>
      <c r="K15" s="72">
        <f>SUM(K11-K12)</f>
        <v>9589222</v>
      </c>
      <c r="L15" s="23">
        <f>SUM(L11-L12)</f>
        <v>27048494</v>
      </c>
      <c r="M15" s="23">
        <f>SUM(M11-M12)</f>
        <v>33358916</v>
      </c>
      <c r="N15" s="25">
        <f>SUM(N11-N12)</f>
        <v>34359684</v>
      </c>
    </row>
    <row r="16" spans="1:14" s="24" customFormat="1" ht="12.75" thickBot="1">
      <c r="A16" s="39">
        <v>6</v>
      </c>
      <c r="B16" s="44" t="s">
        <v>40</v>
      </c>
      <c r="C16" s="23">
        <f>SUM(C17-C35)</f>
        <v>-3921390</v>
      </c>
      <c r="D16" s="23">
        <f aca="true" t="shared" si="1" ref="D16:J16">SUM(D17-D35)</f>
        <v>17746993</v>
      </c>
      <c r="E16" s="23">
        <f t="shared" si="1"/>
        <v>-1521931</v>
      </c>
      <c r="F16" s="23">
        <f>SUM(F17-F35)</f>
        <v>3224475</v>
      </c>
      <c r="G16" s="23">
        <f t="shared" si="1"/>
        <v>23332711</v>
      </c>
      <c r="H16" s="23">
        <f t="shared" si="1"/>
        <v>-717110</v>
      </c>
      <c r="I16" s="23">
        <f t="shared" si="1"/>
        <v>-3554118</v>
      </c>
      <c r="J16" s="23">
        <f t="shared" si="1"/>
        <v>-4739085</v>
      </c>
      <c r="K16" s="72">
        <f>SUM(K17-K35)</f>
        <v>-9589222</v>
      </c>
      <c r="L16" s="23">
        <f>SUM(L17-L35)</f>
        <v>-27048494</v>
      </c>
      <c r="M16" s="23">
        <f>SUM(M17-M35)</f>
        <v>-33358916</v>
      </c>
      <c r="N16" s="25">
        <f>SUM(N17-N35)</f>
        <v>-34359684</v>
      </c>
    </row>
    <row r="17" spans="1:14" s="24" customFormat="1" ht="12.75" thickBot="1">
      <c r="A17" s="39">
        <v>7</v>
      </c>
      <c r="B17" s="44" t="s">
        <v>30</v>
      </c>
      <c r="C17" s="23">
        <f>SUM(C18,C21,C24,C25,C26,C29,C32,C33)</f>
        <v>4211501</v>
      </c>
      <c r="D17" s="23">
        <f aca="true" t="shared" si="2" ref="D17:J17">SUM(D18,D21,D24,D25,D26,D29,D32,D33)</f>
        <v>31352966</v>
      </c>
      <c r="E17" s="23">
        <f t="shared" si="2"/>
        <v>6550000</v>
      </c>
      <c r="F17" s="23">
        <f t="shared" si="2"/>
        <v>22393670</v>
      </c>
      <c r="G17" s="23">
        <f t="shared" si="2"/>
        <v>38683375</v>
      </c>
      <c r="H17" s="23">
        <f t="shared" si="2"/>
        <v>12329169</v>
      </c>
      <c r="I17" s="23">
        <f t="shared" si="2"/>
        <v>0</v>
      </c>
      <c r="J17" s="23">
        <f t="shared" si="2"/>
        <v>0</v>
      </c>
      <c r="K17" s="72">
        <f>SUM(K18,K21,K24,K25,K26,K29,K32,K33)</f>
        <v>0</v>
      </c>
      <c r="L17" s="23">
        <f>SUM(L18,L21,L24,L25,L26,L29,L32,L33)</f>
        <v>0</v>
      </c>
      <c r="M17" s="23">
        <f>SUM(M18,M21,M24,M25,M26,M29,M32,M33)</f>
        <v>0</v>
      </c>
      <c r="N17" s="25">
        <f>SUM(N18,N21,N24,N25,N26,N29,N32,N33)</f>
        <v>0</v>
      </c>
    </row>
    <row r="18" spans="1:14" s="24" customFormat="1" ht="12">
      <c r="A18" s="42">
        <v>8</v>
      </c>
      <c r="B18" s="47" t="s">
        <v>41</v>
      </c>
      <c r="C18" s="26">
        <v>4211501</v>
      </c>
      <c r="D18" s="26">
        <v>11638927</v>
      </c>
      <c r="E18" s="26">
        <v>6550000</v>
      </c>
      <c r="F18" s="26">
        <v>8480051</v>
      </c>
      <c r="G18" s="26">
        <v>1000000</v>
      </c>
      <c r="H18" s="26"/>
      <c r="I18" s="26"/>
      <c r="J18" s="26"/>
      <c r="K18" s="75"/>
      <c r="L18" s="26"/>
      <c r="M18" s="26"/>
      <c r="N18" s="27"/>
    </row>
    <row r="19" spans="1:14" s="24" customFormat="1" ht="48">
      <c r="A19" s="40"/>
      <c r="B19" s="48" t="s">
        <v>42</v>
      </c>
      <c r="C19" s="6"/>
      <c r="D19" s="6"/>
      <c r="E19" s="6"/>
      <c r="F19" s="6"/>
      <c r="G19" s="6"/>
      <c r="H19" s="6"/>
      <c r="I19" s="6"/>
      <c r="J19" s="6"/>
      <c r="K19" s="73"/>
      <c r="L19" s="6"/>
      <c r="M19" s="6"/>
      <c r="N19" s="12"/>
    </row>
    <row r="20" spans="1:14" s="24" customFormat="1" ht="48">
      <c r="A20" s="40"/>
      <c r="B20" s="48" t="s">
        <v>43</v>
      </c>
      <c r="C20" s="6"/>
      <c r="D20" s="6"/>
      <c r="E20" s="6"/>
      <c r="F20" s="6"/>
      <c r="G20" s="6"/>
      <c r="H20" s="6"/>
      <c r="I20" s="6"/>
      <c r="J20" s="6"/>
      <c r="K20" s="73"/>
      <c r="L20" s="6"/>
      <c r="M20" s="6"/>
      <c r="N20" s="12"/>
    </row>
    <row r="21" spans="1:14" s="24" customFormat="1" ht="12">
      <c r="A21" s="40">
        <v>9</v>
      </c>
      <c r="B21" s="49" t="s">
        <v>44</v>
      </c>
      <c r="C21" s="6">
        <f>SUM(C22:C23)</f>
        <v>0</v>
      </c>
      <c r="D21" s="6">
        <f aca="true" t="shared" si="3" ref="D21:J21">SUM(D22:D23)</f>
        <v>0</v>
      </c>
      <c r="E21" s="6"/>
      <c r="F21" s="6">
        <v>10473851</v>
      </c>
      <c r="G21" s="6">
        <v>18164406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>SUM(K22:K23)</f>
        <v>0</v>
      </c>
      <c r="L21" s="6">
        <f>SUM(L22:L23)</f>
        <v>0</v>
      </c>
      <c r="M21" s="6">
        <f>SUM(M22:M23)</f>
        <v>0</v>
      </c>
      <c r="N21" s="6">
        <f>SUM(N22:N23)</f>
        <v>0</v>
      </c>
    </row>
    <row r="22" spans="1:14" s="24" customFormat="1" ht="48">
      <c r="A22" s="40"/>
      <c r="B22" s="48" t="s">
        <v>45</v>
      </c>
      <c r="C22" s="6"/>
      <c r="D22" s="6"/>
      <c r="E22" s="6"/>
      <c r="F22" s="6">
        <v>10473851</v>
      </c>
      <c r="G22" s="6">
        <v>18164406</v>
      </c>
      <c r="H22" s="6"/>
      <c r="I22" s="6"/>
      <c r="J22" s="6"/>
      <c r="K22" s="73"/>
      <c r="L22" s="6"/>
      <c r="M22" s="6"/>
      <c r="N22" s="12"/>
    </row>
    <row r="23" spans="1:14" s="24" customFormat="1" ht="48">
      <c r="A23" s="40"/>
      <c r="B23" s="48" t="s">
        <v>46</v>
      </c>
      <c r="C23" s="6"/>
      <c r="D23" s="6"/>
      <c r="E23" s="6"/>
      <c r="F23" s="6"/>
      <c r="G23" s="6"/>
      <c r="H23" s="6"/>
      <c r="I23" s="6"/>
      <c r="J23" s="6"/>
      <c r="K23" s="73"/>
      <c r="L23" s="6"/>
      <c r="M23" s="6"/>
      <c r="N23" s="12"/>
    </row>
    <row r="24" spans="1:14" s="24" customFormat="1" ht="12">
      <c r="A24" s="40">
        <v>10</v>
      </c>
      <c r="B24" s="49" t="s">
        <v>47</v>
      </c>
      <c r="C24" s="6"/>
      <c r="D24" s="6"/>
      <c r="E24" s="6"/>
      <c r="F24" s="6"/>
      <c r="G24" s="6"/>
      <c r="H24" s="6"/>
      <c r="I24" s="6"/>
      <c r="J24" s="6"/>
      <c r="K24" s="73"/>
      <c r="L24" s="6"/>
      <c r="M24" s="6"/>
      <c r="N24" s="12"/>
    </row>
    <row r="25" spans="1:14" s="24" customFormat="1" ht="12">
      <c r="A25" s="40">
        <v>11</v>
      </c>
      <c r="B25" s="49" t="s">
        <v>48</v>
      </c>
      <c r="C25" s="6"/>
      <c r="D25" s="6">
        <v>3921390</v>
      </c>
      <c r="E25" s="6"/>
      <c r="F25" s="6">
        <v>1521931</v>
      </c>
      <c r="G25" s="6"/>
      <c r="H25" s="6"/>
      <c r="I25" s="6"/>
      <c r="J25" s="6"/>
      <c r="K25" s="73"/>
      <c r="L25" s="6"/>
      <c r="M25" s="6"/>
      <c r="N25" s="12"/>
    </row>
    <row r="26" spans="1:14" s="24" customFormat="1" ht="12">
      <c r="A26" s="40">
        <v>12</v>
      </c>
      <c r="B26" s="49" t="s">
        <v>49</v>
      </c>
      <c r="C26" s="6"/>
      <c r="D26" s="6"/>
      <c r="E26" s="6"/>
      <c r="F26" s="6"/>
      <c r="G26" s="6"/>
      <c r="H26" s="6"/>
      <c r="I26" s="6"/>
      <c r="J26" s="6"/>
      <c r="K26" s="73"/>
      <c r="L26" s="6"/>
      <c r="M26" s="6"/>
      <c r="N26" s="12"/>
    </row>
    <row r="27" spans="1:14" s="24" customFormat="1" ht="48">
      <c r="A27" s="40"/>
      <c r="B27" s="48" t="s">
        <v>42</v>
      </c>
      <c r="C27" s="6"/>
      <c r="D27" s="6"/>
      <c r="E27" s="6"/>
      <c r="F27" s="6"/>
      <c r="G27" s="6"/>
      <c r="H27" s="6"/>
      <c r="I27" s="6"/>
      <c r="J27" s="6"/>
      <c r="K27" s="73"/>
      <c r="L27" s="6"/>
      <c r="M27" s="6"/>
      <c r="N27" s="12"/>
    </row>
    <row r="28" spans="1:14" s="24" customFormat="1" ht="48">
      <c r="A28" s="40"/>
      <c r="B28" s="48" t="s">
        <v>43</v>
      </c>
      <c r="C28" s="6"/>
      <c r="D28" s="6"/>
      <c r="E28" s="6"/>
      <c r="F28" s="6"/>
      <c r="G28" s="6"/>
      <c r="H28" s="6"/>
      <c r="I28" s="6"/>
      <c r="J28" s="6"/>
      <c r="K28" s="73"/>
      <c r="L28" s="6"/>
      <c r="M28" s="6"/>
      <c r="N28" s="12"/>
    </row>
    <row r="29" spans="1:14" s="24" customFormat="1" ht="12">
      <c r="A29" s="40">
        <v>13</v>
      </c>
      <c r="B29" s="50" t="s">
        <v>50</v>
      </c>
      <c r="C29" s="6"/>
      <c r="D29" s="6">
        <v>15000000</v>
      </c>
      <c r="E29" s="6"/>
      <c r="F29" s="6"/>
      <c r="G29" s="6"/>
      <c r="H29" s="6"/>
      <c r="I29" s="6"/>
      <c r="J29" s="6"/>
      <c r="K29" s="73"/>
      <c r="L29" s="6"/>
      <c r="M29" s="6"/>
      <c r="N29" s="12"/>
    </row>
    <row r="30" spans="1:14" s="24" customFormat="1" ht="48">
      <c r="A30" s="40"/>
      <c r="B30" s="48" t="s">
        <v>42</v>
      </c>
      <c r="C30" s="6"/>
      <c r="D30" s="6"/>
      <c r="E30" s="6"/>
      <c r="F30" s="6"/>
      <c r="G30" s="6"/>
      <c r="H30" s="6"/>
      <c r="I30" s="6"/>
      <c r="J30" s="6"/>
      <c r="K30" s="73"/>
      <c r="L30" s="6"/>
      <c r="M30" s="6"/>
      <c r="N30" s="12"/>
    </row>
    <row r="31" spans="1:14" s="24" customFormat="1" ht="48">
      <c r="A31" s="40"/>
      <c r="B31" s="48" t="s">
        <v>43</v>
      </c>
      <c r="C31" s="6"/>
      <c r="D31" s="6"/>
      <c r="E31" s="6"/>
      <c r="F31" s="6"/>
      <c r="G31" s="6"/>
      <c r="H31" s="6"/>
      <c r="I31" s="6"/>
      <c r="J31" s="6"/>
      <c r="K31" s="73"/>
      <c r="L31" s="6"/>
      <c r="M31" s="6"/>
      <c r="N31" s="12"/>
    </row>
    <row r="32" spans="1:14" s="24" customFormat="1" ht="12">
      <c r="A32" s="40">
        <v>14</v>
      </c>
      <c r="B32" s="49" t="s">
        <v>51</v>
      </c>
      <c r="C32" s="6"/>
      <c r="D32" s="6"/>
      <c r="E32" s="6"/>
      <c r="F32" s="6"/>
      <c r="G32" s="6"/>
      <c r="H32" s="6"/>
      <c r="I32" s="6"/>
      <c r="J32" s="6"/>
      <c r="K32" s="73"/>
      <c r="L32" s="6"/>
      <c r="M32" s="6"/>
      <c r="N32" s="12"/>
    </row>
    <row r="33" spans="1:14" s="24" customFormat="1" ht="12.75" thickBot="1">
      <c r="A33" s="43">
        <v>15</v>
      </c>
      <c r="B33" s="51" t="s">
        <v>52</v>
      </c>
      <c r="C33" s="8"/>
      <c r="D33" s="8">
        <v>792649</v>
      </c>
      <c r="E33" s="8"/>
      <c r="F33" s="8">
        <v>1917837</v>
      </c>
      <c r="G33" s="8">
        <v>19518969</v>
      </c>
      <c r="H33" s="8">
        <v>12329169</v>
      </c>
      <c r="I33" s="8"/>
      <c r="J33" s="8"/>
      <c r="K33" s="76"/>
      <c r="L33" s="8"/>
      <c r="M33" s="8"/>
      <c r="N33" s="14"/>
    </row>
    <row r="34" spans="1:14" s="29" customFormat="1" ht="12" thickBot="1">
      <c r="A34" s="36">
        <v>1</v>
      </c>
      <c r="B34" s="28">
        <v>2</v>
      </c>
      <c r="C34" s="63">
        <v>3</v>
      </c>
      <c r="D34" s="63">
        <v>4</v>
      </c>
      <c r="E34" s="63">
        <v>5</v>
      </c>
      <c r="F34" s="63">
        <v>6</v>
      </c>
      <c r="G34" s="63">
        <v>7</v>
      </c>
      <c r="H34" s="63">
        <v>8</v>
      </c>
      <c r="I34" s="63">
        <v>9</v>
      </c>
      <c r="J34" s="63">
        <v>10</v>
      </c>
      <c r="K34" s="77">
        <v>11</v>
      </c>
      <c r="L34" s="63">
        <v>12</v>
      </c>
      <c r="M34" s="63">
        <v>13</v>
      </c>
      <c r="N34" s="64">
        <v>14</v>
      </c>
    </row>
    <row r="35" spans="1:14" s="24" customFormat="1" ht="12.75" thickBot="1">
      <c r="A35" s="67">
        <v>16</v>
      </c>
      <c r="B35" s="52" t="s">
        <v>31</v>
      </c>
      <c r="C35" s="19">
        <f>SUM(C36,C39,C42,C43,C46,C49)</f>
        <v>8132891</v>
      </c>
      <c r="D35" s="19">
        <f aca="true" t="shared" si="4" ref="D35:J35">SUM(D36,D39,D42,D43,D46,D49)</f>
        <v>13605973</v>
      </c>
      <c r="E35" s="19">
        <f>SUM(E36,E39,E42,E43,E46,E49)</f>
        <v>8071931</v>
      </c>
      <c r="F35" s="19">
        <f t="shared" si="4"/>
        <v>19169195</v>
      </c>
      <c r="G35" s="19">
        <f t="shared" si="4"/>
        <v>15350664</v>
      </c>
      <c r="H35" s="19">
        <f t="shared" si="4"/>
        <v>13046279</v>
      </c>
      <c r="I35" s="19">
        <f t="shared" si="4"/>
        <v>3554118</v>
      </c>
      <c r="J35" s="19">
        <f t="shared" si="4"/>
        <v>4739085</v>
      </c>
      <c r="K35" s="78">
        <f>SUM(K36,K39,K42,K43,K46,K49)</f>
        <v>9589222</v>
      </c>
      <c r="L35" s="19">
        <f>SUM(L36,L39,L42,L43,L46,L49)</f>
        <v>27048494</v>
      </c>
      <c r="M35" s="19">
        <f>SUM(M36,M39,M42,M43,M46,M49)</f>
        <v>33358916</v>
      </c>
      <c r="N35" s="30">
        <f>SUM(N36,N39,N42,N43,N46,N49)</f>
        <v>34359684</v>
      </c>
    </row>
    <row r="36" spans="1:14" s="24" customFormat="1" ht="12">
      <c r="A36" s="40">
        <v>17</v>
      </c>
      <c r="B36" s="49" t="s">
        <v>53</v>
      </c>
      <c r="C36" s="6">
        <v>4380000</v>
      </c>
      <c r="D36" s="6">
        <v>6345000</v>
      </c>
      <c r="E36" s="6">
        <v>7715000</v>
      </c>
      <c r="F36" s="6">
        <v>2165000</v>
      </c>
      <c r="G36" s="6">
        <v>4476366</v>
      </c>
      <c r="H36" s="6">
        <v>3996340</v>
      </c>
      <c r="I36" s="6">
        <v>2996340</v>
      </c>
      <c r="J36" s="6">
        <v>1981005</v>
      </c>
      <c r="K36" s="73">
        <v>1725000</v>
      </c>
      <c r="L36" s="6"/>
      <c r="M36" s="6"/>
      <c r="N36" s="12"/>
    </row>
    <row r="37" spans="1:14" s="24" customFormat="1" ht="48">
      <c r="A37" s="40"/>
      <c r="B37" s="48" t="s">
        <v>42</v>
      </c>
      <c r="C37" s="6"/>
      <c r="D37" s="6"/>
      <c r="E37" s="6"/>
      <c r="F37" s="6"/>
      <c r="G37" s="6"/>
      <c r="H37" s="6"/>
      <c r="I37" s="6"/>
      <c r="J37" s="6"/>
      <c r="K37" s="73"/>
      <c r="L37" s="6"/>
      <c r="M37" s="6"/>
      <c r="N37" s="12"/>
    </row>
    <row r="38" spans="1:14" s="24" customFormat="1" ht="48">
      <c r="A38" s="40"/>
      <c r="B38" s="48" t="s">
        <v>43</v>
      </c>
      <c r="C38" s="6"/>
      <c r="D38" s="6"/>
      <c r="E38" s="6"/>
      <c r="F38" s="6"/>
      <c r="G38" s="6"/>
      <c r="H38" s="6"/>
      <c r="I38" s="6"/>
      <c r="J38" s="6"/>
      <c r="K38" s="73"/>
      <c r="L38" s="6"/>
      <c r="M38" s="6"/>
      <c r="N38" s="12"/>
    </row>
    <row r="39" spans="1:14" s="24" customFormat="1" ht="12">
      <c r="A39" s="40">
        <v>18</v>
      </c>
      <c r="B39" s="49" t="s">
        <v>54</v>
      </c>
      <c r="C39" s="6">
        <f>SUM(C40:C41)</f>
        <v>0</v>
      </c>
      <c r="D39" s="6">
        <f aca="true" t="shared" si="5" ref="D39:N39">SUM(D40:D41)</f>
        <v>0</v>
      </c>
      <c r="E39" s="6">
        <f t="shared" si="5"/>
        <v>0</v>
      </c>
      <c r="F39" s="6">
        <v>6912211</v>
      </c>
      <c r="G39" s="6">
        <v>10874298</v>
      </c>
      <c r="H39" s="6">
        <v>9049939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5"/>
        <v>0</v>
      </c>
      <c r="M39" s="6">
        <f t="shared" si="5"/>
        <v>0</v>
      </c>
      <c r="N39" s="6">
        <f t="shared" si="5"/>
        <v>0</v>
      </c>
    </row>
    <row r="40" spans="1:14" s="24" customFormat="1" ht="48">
      <c r="A40" s="40"/>
      <c r="B40" s="48" t="s">
        <v>55</v>
      </c>
      <c r="C40" s="6"/>
      <c r="D40" s="6"/>
      <c r="E40" s="6"/>
      <c r="F40" s="6">
        <v>6912211</v>
      </c>
      <c r="G40" s="6">
        <v>10874298</v>
      </c>
      <c r="H40" s="6">
        <v>9049939</v>
      </c>
      <c r="I40" s="6"/>
      <c r="J40" s="6"/>
      <c r="K40" s="73"/>
      <c r="L40" s="6"/>
      <c r="M40" s="6"/>
      <c r="N40" s="12"/>
    </row>
    <row r="41" spans="1:14" s="24" customFormat="1" ht="48">
      <c r="A41" s="40"/>
      <c r="B41" s="48" t="s">
        <v>46</v>
      </c>
      <c r="C41" s="6"/>
      <c r="D41" s="6"/>
      <c r="E41" s="6"/>
      <c r="F41" s="6"/>
      <c r="G41" s="6"/>
      <c r="H41" s="6"/>
      <c r="I41" s="6"/>
      <c r="J41" s="6"/>
      <c r="K41" s="73"/>
      <c r="L41" s="6"/>
      <c r="M41" s="6"/>
      <c r="N41" s="12"/>
    </row>
    <row r="42" spans="1:14" s="24" customFormat="1" ht="12">
      <c r="A42" s="40">
        <v>19</v>
      </c>
      <c r="B42" s="49" t="s">
        <v>56</v>
      </c>
      <c r="C42" s="6"/>
      <c r="D42" s="6"/>
      <c r="E42" s="6"/>
      <c r="F42" s="6"/>
      <c r="G42" s="6"/>
      <c r="H42" s="6"/>
      <c r="I42" s="6"/>
      <c r="J42" s="6"/>
      <c r="K42" s="73"/>
      <c r="L42" s="6"/>
      <c r="M42" s="6"/>
      <c r="N42" s="12"/>
    </row>
    <row r="43" spans="1:14" s="24" customFormat="1" ht="12">
      <c r="A43" s="40">
        <v>20</v>
      </c>
      <c r="B43" s="49" t="s">
        <v>57</v>
      </c>
      <c r="C43" s="6"/>
      <c r="D43" s="6"/>
      <c r="E43" s="6"/>
      <c r="F43" s="6"/>
      <c r="G43" s="6"/>
      <c r="H43" s="6"/>
      <c r="I43" s="6"/>
      <c r="J43" s="6"/>
      <c r="K43" s="73"/>
      <c r="L43" s="6"/>
      <c r="M43" s="6"/>
      <c r="N43" s="12"/>
    </row>
    <row r="44" spans="1:14" s="24" customFormat="1" ht="48">
      <c r="A44" s="40"/>
      <c r="B44" s="48" t="s">
        <v>42</v>
      </c>
      <c r="C44" s="6"/>
      <c r="D44" s="6"/>
      <c r="E44" s="6"/>
      <c r="F44" s="6"/>
      <c r="G44" s="6"/>
      <c r="H44" s="6"/>
      <c r="I44" s="6"/>
      <c r="J44" s="6"/>
      <c r="K44" s="73"/>
      <c r="L44" s="6"/>
      <c r="M44" s="6"/>
      <c r="N44" s="12"/>
    </row>
    <row r="45" spans="1:14" s="24" customFormat="1" ht="48">
      <c r="A45" s="40"/>
      <c r="B45" s="48" t="s">
        <v>43</v>
      </c>
      <c r="C45" s="6"/>
      <c r="D45" s="6"/>
      <c r="E45" s="6"/>
      <c r="F45" s="6"/>
      <c r="G45" s="6"/>
      <c r="H45" s="6"/>
      <c r="I45" s="6"/>
      <c r="J45" s="6"/>
      <c r="K45" s="73"/>
      <c r="L45" s="6"/>
      <c r="M45" s="6"/>
      <c r="N45" s="12"/>
    </row>
    <row r="46" spans="1:14" s="24" customFormat="1" ht="12">
      <c r="A46" s="40">
        <v>21</v>
      </c>
      <c r="B46" s="49" t="s">
        <v>58</v>
      </c>
      <c r="C46" s="6"/>
      <c r="D46" s="6"/>
      <c r="E46" s="6"/>
      <c r="F46" s="6"/>
      <c r="G46" s="6"/>
      <c r="H46" s="6"/>
      <c r="I46" s="6"/>
      <c r="J46" s="6"/>
      <c r="K46" s="73"/>
      <c r="L46" s="6"/>
      <c r="M46" s="6"/>
      <c r="N46" s="12"/>
    </row>
    <row r="47" spans="1:14" s="24" customFormat="1" ht="48">
      <c r="A47" s="41"/>
      <c r="B47" s="48" t="s">
        <v>42</v>
      </c>
      <c r="C47" s="6"/>
      <c r="D47" s="7"/>
      <c r="E47" s="7"/>
      <c r="F47" s="7"/>
      <c r="G47" s="7"/>
      <c r="H47" s="7"/>
      <c r="I47" s="7"/>
      <c r="J47" s="7"/>
      <c r="K47" s="74"/>
      <c r="L47" s="7"/>
      <c r="M47" s="7"/>
      <c r="N47" s="13"/>
    </row>
    <row r="48" spans="1:14" s="24" customFormat="1" ht="48">
      <c r="A48" s="41"/>
      <c r="B48" s="48" t="s">
        <v>43</v>
      </c>
      <c r="C48" s="7"/>
      <c r="D48" s="7"/>
      <c r="E48" s="7"/>
      <c r="F48" s="7"/>
      <c r="G48" s="7"/>
      <c r="H48" s="7"/>
      <c r="I48" s="7"/>
      <c r="J48" s="7"/>
      <c r="K48" s="74"/>
      <c r="L48" s="7"/>
      <c r="M48" s="7"/>
      <c r="N48" s="13"/>
    </row>
    <row r="49" spans="1:14" s="24" customFormat="1" ht="12.75" thickBot="1">
      <c r="A49" s="43">
        <v>22</v>
      </c>
      <c r="B49" s="51" t="s">
        <v>59</v>
      </c>
      <c r="C49" s="8">
        <v>3752891</v>
      </c>
      <c r="D49" s="8">
        <v>7260973</v>
      </c>
      <c r="E49" s="8">
        <v>356931</v>
      </c>
      <c r="F49" s="8">
        <v>10091984</v>
      </c>
      <c r="G49" s="8"/>
      <c r="H49" s="8"/>
      <c r="I49" s="8">
        <v>557778</v>
      </c>
      <c r="J49" s="8">
        <v>2758080</v>
      </c>
      <c r="K49" s="76">
        <v>7864222</v>
      </c>
      <c r="L49" s="8">
        <v>27048494</v>
      </c>
      <c r="M49" s="8">
        <v>33358916</v>
      </c>
      <c r="N49" s="14">
        <v>34359684</v>
      </c>
    </row>
    <row r="50" spans="1:14" s="24" customFormat="1" ht="12.75" thickBot="1">
      <c r="A50" s="39">
        <v>23</v>
      </c>
      <c r="B50" s="44" t="s">
        <v>32</v>
      </c>
      <c r="C50" s="10"/>
      <c r="D50" s="10">
        <v>400000</v>
      </c>
      <c r="E50" s="10"/>
      <c r="F50" s="10"/>
      <c r="G50" s="10"/>
      <c r="H50" s="10"/>
      <c r="I50" s="10"/>
      <c r="J50" s="10"/>
      <c r="K50" s="79"/>
      <c r="L50" s="10"/>
      <c r="M50" s="10"/>
      <c r="N50" s="11"/>
    </row>
    <row r="51" spans="1:14" s="24" customFormat="1" ht="12.75" thickBot="1">
      <c r="A51" s="39">
        <v>24</v>
      </c>
      <c r="B51" s="44" t="s">
        <v>60</v>
      </c>
      <c r="C51" s="23">
        <f>SUM(C52:C56,C60)</f>
        <v>7101560</v>
      </c>
      <c r="D51" s="23">
        <f aca="true" t="shared" si="6" ref="D51:J51">SUM(D52:D56,D60)</f>
        <v>24026907</v>
      </c>
      <c r="E51" s="23">
        <f t="shared" si="6"/>
        <v>22860000</v>
      </c>
      <c r="F51" s="23">
        <f t="shared" si="6"/>
        <v>32736691</v>
      </c>
      <c r="G51" s="23">
        <f t="shared" si="6"/>
        <v>34748624</v>
      </c>
      <c r="H51" s="23">
        <f t="shared" si="6"/>
        <v>21702345</v>
      </c>
      <c r="I51" s="23">
        <f t="shared" si="6"/>
        <v>18706005</v>
      </c>
      <c r="J51" s="23">
        <f t="shared" si="6"/>
        <v>16725000</v>
      </c>
      <c r="K51" s="72">
        <f>SUM(K52:K56,K60)</f>
        <v>10000000</v>
      </c>
      <c r="L51" s="23">
        <f>SUM(L52:L56,L60)</f>
        <v>5000000</v>
      </c>
      <c r="M51" s="23">
        <v>0</v>
      </c>
      <c r="N51" s="25">
        <f>SUM(N52:N56,N60)</f>
        <v>0</v>
      </c>
    </row>
    <row r="52" spans="1:14" s="24" customFormat="1" ht="12">
      <c r="A52" s="40">
        <v>25</v>
      </c>
      <c r="B52" s="49" t="s">
        <v>61</v>
      </c>
      <c r="C52" s="6"/>
      <c r="D52" s="6">
        <v>15000000</v>
      </c>
      <c r="E52" s="6">
        <v>15000000</v>
      </c>
      <c r="F52" s="6">
        <v>15000000</v>
      </c>
      <c r="G52" s="6">
        <v>15000000</v>
      </c>
      <c r="H52" s="6">
        <v>15000000</v>
      </c>
      <c r="I52" s="6">
        <v>15000000</v>
      </c>
      <c r="J52" s="6">
        <v>15000000</v>
      </c>
      <c r="K52" s="73">
        <v>10000000</v>
      </c>
      <c r="L52" s="6">
        <v>5000000</v>
      </c>
      <c r="M52" s="6">
        <v>0</v>
      </c>
      <c r="N52" s="12">
        <v>0</v>
      </c>
    </row>
    <row r="53" spans="1:14" s="24" customFormat="1" ht="12">
      <c r="A53" s="40">
        <v>26</v>
      </c>
      <c r="B53" s="49" t="s">
        <v>62</v>
      </c>
      <c r="C53" s="6">
        <v>7064652</v>
      </c>
      <c r="D53" s="6">
        <v>9025000</v>
      </c>
      <c r="E53" s="6">
        <v>7860000</v>
      </c>
      <c r="F53" s="6">
        <v>14175051</v>
      </c>
      <c r="G53" s="6">
        <v>10698685</v>
      </c>
      <c r="H53" s="6">
        <v>6702345</v>
      </c>
      <c r="I53" s="6">
        <v>3706005</v>
      </c>
      <c r="J53" s="6">
        <v>1725000</v>
      </c>
      <c r="K53" s="73"/>
      <c r="L53" s="6"/>
      <c r="M53" s="6"/>
      <c r="N53" s="12"/>
    </row>
    <row r="54" spans="1:14" s="24" customFormat="1" ht="12">
      <c r="A54" s="40">
        <v>27</v>
      </c>
      <c r="B54" s="53" t="s">
        <v>63</v>
      </c>
      <c r="C54" s="21"/>
      <c r="D54" s="6"/>
      <c r="E54" s="6"/>
      <c r="F54" s="6"/>
      <c r="G54" s="6"/>
      <c r="H54" s="6"/>
      <c r="I54" s="6"/>
      <c r="J54" s="6"/>
      <c r="K54" s="73"/>
      <c r="L54" s="6"/>
      <c r="M54" s="6"/>
      <c r="N54" s="12">
        <v>0</v>
      </c>
    </row>
    <row r="55" spans="1:14" s="24" customFormat="1" ht="13.5">
      <c r="A55" s="40">
        <v>28</v>
      </c>
      <c r="B55" s="53" t="s">
        <v>16</v>
      </c>
      <c r="C55" s="21"/>
      <c r="D55" s="6"/>
      <c r="E55" s="6"/>
      <c r="F55" s="6"/>
      <c r="G55" s="6"/>
      <c r="H55" s="6"/>
      <c r="I55" s="6"/>
      <c r="J55" s="6"/>
      <c r="K55" s="73"/>
      <c r="L55" s="6"/>
      <c r="M55" s="6"/>
      <c r="N55" s="12"/>
    </row>
    <row r="56" spans="1:14" s="24" customFormat="1" ht="12">
      <c r="A56" s="40">
        <v>29</v>
      </c>
      <c r="B56" s="53" t="s">
        <v>64</v>
      </c>
      <c r="C56" s="21">
        <v>36908</v>
      </c>
      <c r="D56" s="21">
        <v>1907</v>
      </c>
      <c r="E56" s="21">
        <f aca="true" t="shared" si="7" ref="E56:N56">SUM(E57:E59)</f>
        <v>0</v>
      </c>
      <c r="F56" s="21">
        <f t="shared" si="7"/>
        <v>0</v>
      </c>
      <c r="G56" s="21">
        <f t="shared" si="7"/>
        <v>0</v>
      </c>
      <c r="H56" s="21">
        <f t="shared" si="7"/>
        <v>0</v>
      </c>
      <c r="I56" s="21">
        <f t="shared" si="7"/>
        <v>0</v>
      </c>
      <c r="J56" s="6">
        <f t="shared" si="7"/>
        <v>0</v>
      </c>
      <c r="K56" s="80">
        <f t="shared" si="7"/>
        <v>0</v>
      </c>
      <c r="L56" s="21">
        <f t="shared" si="7"/>
        <v>0</v>
      </c>
      <c r="M56" s="21">
        <f t="shared" si="7"/>
        <v>0</v>
      </c>
      <c r="N56" s="12">
        <f t="shared" si="7"/>
        <v>0</v>
      </c>
    </row>
    <row r="57" spans="1:14" s="24" customFormat="1" ht="12">
      <c r="A57" s="40">
        <v>30</v>
      </c>
      <c r="B57" s="54" t="s">
        <v>65</v>
      </c>
      <c r="C57" s="21"/>
      <c r="D57" s="6"/>
      <c r="E57" s="6"/>
      <c r="F57" s="6"/>
      <c r="G57" s="6"/>
      <c r="H57" s="6"/>
      <c r="I57" s="6"/>
      <c r="J57" s="6"/>
      <c r="K57" s="73"/>
      <c r="L57" s="6"/>
      <c r="M57" s="6"/>
      <c r="N57" s="12"/>
    </row>
    <row r="58" spans="1:14" s="24" customFormat="1" ht="12">
      <c r="A58" s="40">
        <v>31</v>
      </c>
      <c r="B58" s="55" t="s">
        <v>66</v>
      </c>
      <c r="C58" s="21"/>
      <c r="D58" s="6"/>
      <c r="E58" s="6"/>
      <c r="F58" s="6"/>
      <c r="G58" s="6"/>
      <c r="H58" s="6"/>
      <c r="I58" s="6"/>
      <c r="J58" s="6"/>
      <c r="K58" s="73"/>
      <c r="L58" s="6"/>
      <c r="M58" s="6"/>
      <c r="N58" s="12"/>
    </row>
    <row r="59" spans="1:14" s="24" customFormat="1" ht="12">
      <c r="A59" s="40">
        <v>32</v>
      </c>
      <c r="B59" s="56" t="s">
        <v>67</v>
      </c>
      <c r="C59" s="21">
        <v>36908</v>
      </c>
      <c r="D59" s="6"/>
      <c r="E59" s="6"/>
      <c r="F59" s="6"/>
      <c r="G59" s="6"/>
      <c r="H59" s="6"/>
      <c r="I59" s="6"/>
      <c r="J59" s="6"/>
      <c r="K59" s="73"/>
      <c r="L59" s="6"/>
      <c r="M59" s="6"/>
      <c r="N59" s="12"/>
    </row>
    <row r="60" spans="1:14" s="24" customFormat="1" ht="36">
      <c r="A60" s="89">
        <v>33</v>
      </c>
      <c r="B60" s="57" t="s">
        <v>0</v>
      </c>
      <c r="C60" s="21">
        <f>SUM(C61:C64)</f>
        <v>0</v>
      </c>
      <c r="D60" s="21">
        <f aca="true" t="shared" si="8" ref="D60:J60">SUM(D61:D64)</f>
        <v>0</v>
      </c>
      <c r="E60" s="21"/>
      <c r="F60" s="21">
        <v>3561640</v>
      </c>
      <c r="G60" s="21">
        <v>9049939</v>
      </c>
      <c r="H60" s="21">
        <f t="shared" si="8"/>
        <v>0</v>
      </c>
      <c r="I60" s="21">
        <f t="shared" si="8"/>
        <v>0</v>
      </c>
      <c r="J60" s="21">
        <f t="shared" si="8"/>
        <v>0</v>
      </c>
      <c r="K60" s="80">
        <f>SUM(K61:K64)</f>
        <v>0</v>
      </c>
      <c r="L60" s="21">
        <f>SUM(L61:L64)</f>
        <v>0</v>
      </c>
      <c r="M60" s="21">
        <f>SUM(M61:M64)</f>
        <v>0</v>
      </c>
      <c r="N60" s="31">
        <f>SUM(N61:N64)</f>
        <v>0</v>
      </c>
    </row>
    <row r="61" spans="1:14" s="24" customFormat="1" ht="12">
      <c r="A61" s="102"/>
      <c r="B61" s="58" t="s">
        <v>1</v>
      </c>
      <c r="C61" s="21"/>
      <c r="D61" s="6"/>
      <c r="E61" s="6"/>
      <c r="F61" s="6"/>
      <c r="G61" s="6"/>
      <c r="H61" s="6"/>
      <c r="I61" s="6"/>
      <c r="J61" s="6"/>
      <c r="K61" s="73"/>
      <c r="L61" s="6"/>
      <c r="M61" s="6"/>
      <c r="N61" s="12"/>
    </row>
    <row r="62" spans="1:14" s="24" customFormat="1" ht="12">
      <c r="A62" s="102"/>
      <c r="B62" s="58" t="s">
        <v>2</v>
      </c>
      <c r="C62" s="21"/>
      <c r="D62" s="6"/>
      <c r="E62" s="6"/>
      <c r="F62" s="6">
        <v>3561640</v>
      </c>
      <c r="G62" s="6">
        <v>9049939</v>
      </c>
      <c r="H62" s="6"/>
      <c r="I62" s="6"/>
      <c r="J62" s="6"/>
      <c r="K62" s="73"/>
      <c r="L62" s="6"/>
      <c r="M62" s="6"/>
      <c r="N62" s="12"/>
    </row>
    <row r="63" spans="1:14" s="24" customFormat="1" ht="12">
      <c r="A63" s="102"/>
      <c r="B63" s="58" t="s">
        <v>3</v>
      </c>
      <c r="C63" s="32"/>
      <c r="D63" s="7"/>
      <c r="E63" s="7"/>
      <c r="F63" s="7"/>
      <c r="G63" s="7"/>
      <c r="H63" s="7"/>
      <c r="I63" s="7"/>
      <c r="J63" s="7"/>
      <c r="K63" s="74"/>
      <c r="L63" s="7"/>
      <c r="M63" s="7"/>
      <c r="N63" s="13"/>
    </row>
    <row r="64" spans="1:14" s="24" customFormat="1" ht="12.75" thickBot="1">
      <c r="A64" s="103"/>
      <c r="B64" s="59" t="s">
        <v>4</v>
      </c>
      <c r="C64" s="33"/>
      <c r="D64" s="8"/>
      <c r="E64" s="8"/>
      <c r="F64" s="8"/>
      <c r="G64" s="8"/>
      <c r="H64" s="8"/>
      <c r="I64" s="8"/>
      <c r="J64" s="8"/>
      <c r="K64" s="76"/>
      <c r="L64" s="8"/>
      <c r="M64" s="8"/>
      <c r="N64" s="14"/>
    </row>
    <row r="65" spans="1:14" s="24" customFormat="1" ht="24.75" thickBot="1">
      <c r="A65" s="39">
        <v>34</v>
      </c>
      <c r="B65" s="60" t="s">
        <v>18</v>
      </c>
      <c r="C65" s="34">
        <f>SUM(C51-C60)/C11</f>
        <v>0.0865</v>
      </c>
      <c r="D65" s="34">
        <f aca="true" t="shared" si="9" ref="D65:J65">SUM(D51-D60)/D11</f>
        <v>0.2577</v>
      </c>
      <c r="E65" s="34">
        <f t="shared" si="9"/>
        <v>0.2238</v>
      </c>
      <c r="F65" s="34">
        <f t="shared" si="9"/>
        <v>0.244</v>
      </c>
      <c r="G65" s="34">
        <f t="shared" si="9"/>
        <v>0.1777</v>
      </c>
      <c r="H65" s="34">
        <f t="shared" si="9"/>
        <v>0.1448</v>
      </c>
      <c r="I65" s="34">
        <f t="shared" si="9"/>
        <v>0.1212</v>
      </c>
      <c r="J65" s="34">
        <f t="shared" si="9"/>
        <v>0.1062</v>
      </c>
      <c r="K65" s="81">
        <f>SUM(K51-K60)/K11</f>
        <v>0.0623</v>
      </c>
      <c r="L65" s="34">
        <f>SUM(L51-L60)/L11</f>
        <v>0.0305</v>
      </c>
      <c r="M65" s="34">
        <f>SUM(M51-M60)/M11</f>
        <v>0</v>
      </c>
      <c r="N65" s="35">
        <f>SUM(N51-N60)/N11</f>
        <v>0</v>
      </c>
    </row>
    <row r="66" spans="1:14" s="29" customFormat="1" ht="12" thickBot="1">
      <c r="A66" s="36">
        <v>1</v>
      </c>
      <c r="B66" s="28">
        <v>2</v>
      </c>
      <c r="C66" s="63">
        <v>3</v>
      </c>
      <c r="D66" s="63">
        <v>4</v>
      </c>
      <c r="E66" s="63">
        <v>5</v>
      </c>
      <c r="F66" s="63">
        <v>6</v>
      </c>
      <c r="G66" s="63">
        <v>7</v>
      </c>
      <c r="H66" s="63">
        <v>8</v>
      </c>
      <c r="I66" s="63">
        <v>9</v>
      </c>
      <c r="J66" s="63">
        <v>10</v>
      </c>
      <c r="K66" s="77">
        <v>11</v>
      </c>
      <c r="L66" s="63">
        <v>12</v>
      </c>
      <c r="M66" s="63">
        <v>13</v>
      </c>
      <c r="N66" s="64">
        <v>14</v>
      </c>
    </row>
    <row r="67" spans="1:14" s="24" customFormat="1" ht="24.75" thickBot="1">
      <c r="A67" s="66">
        <v>35</v>
      </c>
      <c r="B67" s="60" t="s">
        <v>5</v>
      </c>
      <c r="C67" s="23">
        <f>SUM(C68:C73)</f>
        <v>5733666</v>
      </c>
      <c r="D67" s="23">
        <f aca="true" t="shared" si="10" ref="D67:J67">SUM(D68:D73)</f>
        <v>11089196</v>
      </c>
      <c r="E67" s="23">
        <f t="shared" si="10"/>
        <v>9320172</v>
      </c>
      <c r="F67" s="23">
        <f t="shared" si="10"/>
        <v>10251744</v>
      </c>
      <c r="G67" s="23">
        <f t="shared" si="10"/>
        <v>18144250</v>
      </c>
      <c r="H67" s="23">
        <f t="shared" si="10"/>
        <v>16271849</v>
      </c>
      <c r="I67" s="23">
        <f t="shared" si="10"/>
        <v>5199199</v>
      </c>
      <c r="J67" s="23">
        <f t="shared" si="10"/>
        <v>4142284</v>
      </c>
      <c r="K67" s="72">
        <f>SUM(K68:K73)</f>
        <v>8719866</v>
      </c>
      <c r="L67" s="23">
        <f>SUM(L68:L73)</f>
        <v>6548025</v>
      </c>
      <c r="M67" s="23">
        <f>SUM(M68:M73)</f>
        <v>6428025</v>
      </c>
      <c r="N67" s="25">
        <f>SUM(N68:N73)</f>
        <v>1308025</v>
      </c>
    </row>
    <row r="68" spans="1:14" s="24" customFormat="1" ht="12">
      <c r="A68" s="40">
        <v>36</v>
      </c>
      <c r="B68" s="53" t="s">
        <v>6</v>
      </c>
      <c r="C68" s="21">
        <v>4811129</v>
      </c>
      <c r="D68" s="6">
        <v>10205583</v>
      </c>
      <c r="E68" s="6">
        <v>8255801</v>
      </c>
      <c r="F68" s="6">
        <v>2492945</v>
      </c>
      <c r="G68" s="6">
        <v>4964425</v>
      </c>
      <c r="H68" s="6">
        <v>4923885</v>
      </c>
      <c r="I68" s="6">
        <v>3241174</v>
      </c>
      <c r="J68" s="6">
        <v>2184259</v>
      </c>
      <c r="K68" s="73">
        <v>1771841</v>
      </c>
      <c r="L68" s="6"/>
      <c r="M68" s="6"/>
      <c r="N68" s="12"/>
    </row>
    <row r="69" spans="1:14" s="24" customFormat="1" ht="12">
      <c r="A69" s="40">
        <v>37</v>
      </c>
      <c r="B69" s="53" t="s">
        <v>7</v>
      </c>
      <c r="C69" s="21"/>
      <c r="D69" s="6"/>
      <c r="E69" s="6"/>
      <c r="F69" s="6"/>
      <c r="G69" s="6"/>
      <c r="H69" s="6"/>
      <c r="I69" s="6"/>
      <c r="J69" s="6"/>
      <c r="K69" s="73"/>
      <c r="L69" s="6"/>
      <c r="M69" s="6"/>
      <c r="N69" s="12"/>
    </row>
    <row r="70" spans="1:14" s="24" customFormat="1" ht="24">
      <c r="A70" s="40">
        <v>38</v>
      </c>
      <c r="B70" s="61" t="s">
        <v>8</v>
      </c>
      <c r="C70" s="21">
        <v>922537</v>
      </c>
      <c r="D70" s="21">
        <v>883613</v>
      </c>
      <c r="E70" s="21">
        <v>51851</v>
      </c>
      <c r="F70" s="21">
        <v>91851</v>
      </c>
      <c r="G70" s="21">
        <v>1205527</v>
      </c>
      <c r="H70" s="21">
        <v>1308025</v>
      </c>
      <c r="I70" s="21">
        <v>1308025</v>
      </c>
      <c r="J70" s="21">
        <v>1308025</v>
      </c>
      <c r="K70" s="80">
        <v>1308025</v>
      </c>
      <c r="L70" s="21">
        <v>1308025</v>
      </c>
      <c r="M70" s="21">
        <v>1308025</v>
      </c>
      <c r="N70" s="31">
        <v>1308025</v>
      </c>
    </row>
    <row r="71" spans="1:14" s="24" customFormat="1" ht="24">
      <c r="A71" s="40">
        <v>39</v>
      </c>
      <c r="B71" s="57" t="s">
        <v>9</v>
      </c>
      <c r="C71" s="32"/>
      <c r="D71" s="32"/>
      <c r="E71" s="32"/>
      <c r="F71" s="32"/>
      <c r="G71" s="32"/>
      <c r="H71" s="32"/>
      <c r="I71" s="32"/>
      <c r="J71" s="32"/>
      <c r="K71" s="82">
        <v>5000000</v>
      </c>
      <c r="L71" s="32">
        <v>5000000</v>
      </c>
      <c r="M71" s="32">
        <v>5000000</v>
      </c>
      <c r="N71" s="37"/>
    </row>
    <row r="72" spans="1:14" s="24" customFormat="1" ht="12">
      <c r="A72" s="40">
        <v>40</v>
      </c>
      <c r="B72" s="57" t="s">
        <v>72</v>
      </c>
      <c r="C72" s="32"/>
      <c r="D72" s="32"/>
      <c r="E72" s="32">
        <v>1012520</v>
      </c>
      <c r="F72" s="32">
        <v>705768</v>
      </c>
      <c r="G72" s="32">
        <v>680000</v>
      </c>
      <c r="H72" s="32">
        <v>670000</v>
      </c>
      <c r="I72" s="32">
        <v>650000</v>
      </c>
      <c r="J72" s="32">
        <v>650000</v>
      </c>
      <c r="K72" s="82">
        <v>640000</v>
      </c>
      <c r="L72" s="32">
        <v>240000</v>
      </c>
      <c r="M72" s="32">
        <v>120000</v>
      </c>
      <c r="N72" s="37"/>
    </row>
    <row r="73" spans="1:14" s="24" customFormat="1" ht="36">
      <c r="A73" s="88">
        <v>41</v>
      </c>
      <c r="B73" s="61" t="s">
        <v>10</v>
      </c>
      <c r="C73" s="21">
        <f>SUM(C74:C77)</f>
        <v>0</v>
      </c>
      <c r="D73" s="21">
        <f aca="true" t="shared" si="11" ref="D73:N73">SUM(D74:D77)</f>
        <v>0</v>
      </c>
      <c r="E73" s="21">
        <f t="shared" si="11"/>
        <v>0</v>
      </c>
      <c r="F73" s="21">
        <v>6961180</v>
      </c>
      <c r="G73" s="21">
        <v>11294298</v>
      </c>
      <c r="H73" s="21">
        <v>9369939</v>
      </c>
      <c r="I73" s="21">
        <f t="shared" si="11"/>
        <v>0</v>
      </c>
      <c r="J73" s="21">
        <f t="shared" si="11"/>
        <v>0</v>
      </c>
      <c r="K73" s="21">
        <f t="shared" si="11"/>
        <v>0</v>
      </c>
      <c r="L73" s="21">
        <f t="shared" si="11"/>
        <v>0</v>
      </c>
      <c r="M73" s="21">
        <f t="shared" si="11"/>
        <v>0</v>
      </c>
      <c r="N73" s="21">
        <f t="shared" si="11"/>
        <v>0</v>
      </c>
    </row>
    <row r="74" spans="1:14" s="24" customFormat="1" ht="12">
      <c r="A74" s="88"/>
      <c r="B74" s="54" t="s">
        <v>11</v>
      </c>
      <c r="C74" s="21"/>
      <c r="D74" s="21"/>
      <c r="E74" s="21"/>
      <c r="F74" s="21"/>
      <c r="G74" s="21"/>
      <c r="H74" s="21"/>
      <c r="I74" s="21"/>
      <c r="J74" s="21"/>
      <c r="K74" s="80"/>
      <c r="L74" s="21"/>
      <c r="M74" s="21"/>
      <c r="N74" s="31"/>
    </row>
    <row r="75" spans="1:14" s="24" customFormat="1" ht="12">
      <c r="A75" s="88"/>
      <c r="B75" s="54" t="s">
        <v>12</v>
      </c>
      <c r="C75" s="21"/>
      <c r="D75" s="21"/>
      <c r="E75" s="21"/>
      <c r="F75" s="21"/>
      <c r="G75" s="21"/>
      <c r="H75" s="21"/>
      <c r="I75" s="21"/>
      <c r="J75" s="21"/>
      <c r="K75" s="80"/>
      <c r="L75" s="21"/>
      <c r="M75" s="21"/>
      <c r="N75" s="31"/>
    </row>
    <row r="76" spans="1:14" s="24" customFormat="1" ht="12">
      <c r="A76" s="89"/>
      <c r="B76" s="62" t="s">
        <v>13</v>
      </c>
      <c r="C76" s="32"/>
      <c r="D76" s="32"/>
      <c r="E76" s="32"/>
      <c r="F76" s="32"/>
      <c r="G76" s="32"/>
      <c r="H76" s="32"/>
      <c r="I76" s="32"/>
      <c r="J76" s="32"/>
      <c r="K76" s="82"/>
      <c r="L76" s="32"/>
      <c r="M76" s="32"/>
      <c r="N76" s="37"/>
    </row>
    <row r="77" spans="1:14" s="24" customFormat="1" ht="12.75" thickBot="1">
      <c r="A77" s="89"/>
      <c r="B77" s="62" t="s">
        <v>14</v>
      </c>
      <c r="C77" s="32"/>
      <c r="D77" s="32"/>
      <c r="E77" s="32"/>
      <c r="F77" s="32"/>
      <c r="G77" s="32"/>
      <c r="H77" s="32"/>
      <c r="I77" s="32"/>
      <c r="J77" s="32"/>
      <c r="K77" s="82"/>
      <c r="L77" s="32"/>
      <c r="M77" s="32"/>
      <c r="N77" s="37"/>
    </row>
    <row r="78" spans="1:14" s="24" customFormat="1" ht="24.75" thickBot="1">
      <c r="A78" s="39">
        <v>42</v>
      </c>
      <c r="B78" s="60" t="s">
        <v>15</v>
      </c>
      <c r="C78" s="15">
        <f aca="true" t="shared" si="12" ref="C78:J78">SUM(C67-C73)/C11</f>
        <v>0.0699</v>
      </c>
      <c r="D78" s="15">
        <f t="shared" si="12"/>
        <v>0.119</v>
      </c>
      <c r="E78" s="15">
        <f t="shared" si="12"/>
        <v>0.0913</v>
      </c>
      <c r="F78" s="15">
        <f t="shared" si="12"/>
        <v>0.0275</v>
      </c>
      <c r="G78" s="15">
        <f t="shared" si="12"/>
        <v>0.0474</v>
      </c>
      <c r="H78" s="15">
        <f t="shared" si="12"/>
        <v>0.0461</v>
      </c>
      <c r="I78" s="15">
        <f t="shared" si="12"/>
        <v>0.0337</v>
      </c>
      <c r="J78" s="15">
        <f t="shared" si="12"/>
        <v>0.0263</v>
      </c>
      <c r="K78" s="83">
        <f>SUM(K67-K73)/K11</f>
        <v>0.0543</v>
      </c>
      <c r="L78" s="15">
        <f>SUM(L67-L73)/L11</f>
        <v>0.04</v>
      </c>
      <c r="M78" s="15">
        <f>SUM(M67-M73)/M11</f>
        <v>0.0385</v>
      </c>
      <c r="N78" s="16">
        <f>SUM(N67-N73)/N11</f>
        <v>0.0076</v>
      </c>
    </row>
    <row r="79" spans="1:12" s="69" customFormat="1" ht="12.75" customHeight="1">
      <c r="A79" s="96" t="s">
        <v>17</v>
      </c>
      <c r="B79" s="96"/>
      <c r="C79" s="96"/>
      <c r="D79" s="96"/>
      <c r="E79" s="96"/>
      <c r="F79" s="96"/>
      <c r="G79" s="96"/>
      <c r="H79" s="96"/>
      <c r="I79" s="96"/>
      <c r="J79" s="96"/>
      <c r="K79" s="68"/>
      <c r="L79" s="68"/>
    </row>
    <row r="80" spans="1:12" ht="31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38"/>
      <c r="L80" s="38"/>
    </row>
    <row r="81" spans="1:10" ht="12">
      <c r="A81" s="38"/>
      <c r="B81" s="38"/>
      <c r="C81" s="38"/>
      <c r="D81" s="38"/>
      <c r="E81" s="38"/>
      <c r="F81" s="38"/>
      <c r="G81" s="38"/>
      <c r="H81" s="38"/>
      <c r="I81" s="38"/>
      <c r="J81" s="38"/>
    </row>
  </sheetData>
  <mergeCells count="12">
    <mergeCell ref="A79:J79"/>
    <mergeCell ref="A80:J80"/>
    <mergeCell ref="A5:J5"/>
    <mergeCell ref="B8:B9"/>
    <mergeCell ref="A8:A9"/>
    <mergeCell ref="A60:A64"/>
    <mergeCell ref="I1:J1"/>
    <mergeCell ref="A3:J3"/>
    <mergeCell ref="A4:J4"/>
    <mergeCell ref="A73:A77"/>
    <mergeCell ref="G8:N8"/>
    <mergeCell ref="C8:F8"/>
  </mergeCells>
  <printOptions horizontalCentered="1"/>
  <pageMargins left="0.11811023622047245" right="0.11811023622047245" top="0.7874015748031497" bottom="0.1968503937007874" header="0.5118110236220472" footer="0.5118110236220472"/>
  <pageSetup horizontalDpi="300" verticalDpi="300" orientation="landscape" paperSize="9" scale="72" r:id="rId1"/>
  <rowBreaks count="2" manualBreakCount="2">
    <brk id="33" max="13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 </cp:lastModifiedBy>
  <cp:lastPrinted>2007-07-16T06:53:04Z</cp:lastPrinted>
  <dcterms:created xsi:type="dcterms:W3CDTF">2001-05-16T07:18:04Z</dcterms:created>
  <dcterms:modified xsi:type="dcterms:W3CDTF">2007-07-16T06:53:48Z</dcterms:modified>
  <cp:category/>
  <cp:version/>
  <cp:contentType/>
  <cp:contentStatus/>
</cp:coreProperties>
</file>