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Arkusz1" sheetId="1" r:id="rId1"/>
    <sheet name="przeniesienia" sheetId="2" r:id="rId2"/>
  </sheets>
  <definedNames/>
  <calcPr fullCalcOnLoad="1"/>
</workbook>
</file>

<file path=xl/sharedStrings.xml><?xml version="1.0" encoding="utf-8"?>
<sst xmlns="http://schemas.openxmlformats.org/spreadsheetml/2006/main" count="144" uniqueCount="43">
  <si>
    <t>Dział</t>
  </si>
  <si>
    <t>Rozdział</t>
  </si>
  <si>
    <t>§</t>
  </si>
  <si>
    <t>Wyszczególnienie</t>
  </si>
  <si>
    <t>Kwota</t>
  </si>
  <si>
    <t>RAZEM</t>
  </si>
  <si>
    <t>ZESTAWIENIE PRZENIESIENIA WYDATKÓW BUDŻETOWYCH</t>
  </si>
  <si>
    <t>zmniejszenia</t>
  </si>
  <si>
    <t>zwiększenia</t>
  </si>
  <si>
    <t>RAZEM / WYNIK (+)(-)</t>
  </si>
  <si>
    <t xml:space="preserve">  </t>
  </si>
  <si>
    <t xml:space="preserve"> </t>
  </si>
  <si>
    <t>POMOC SPOŁECZNA</t>
  </si>
  <si>
    <t>KULTURA I OCHRONA DZIEDZICTWA NARODOWEGO</t>
  </si>
  <si>
    <t>Pozostała działalność</t>
  </si>
  <si>
    <t>ZESTAWIENIE ZMIAN WYDATKÓW BUDŻETOWYCH (zwiększenia)</t>
  </si>
  <si>
    <t>Rady Miejskiej w Kołobrzegu</t>
  </si>
  <si>
    <t>TRANSPORT I ŁĄCZNOŚĆ</t>
  </si>
  <si>
    <t>Drogi publiczne gminne</t>
  </si>
  <si>
    <t>Wydatki inwestycyjne jednostek budżetowych</t>
  </si>
  <si>
    <t>Biblioteki</t>
  </si>
  <si>
    <t>GOSPODARKA KOMUNALNA I OCHRONA ŚRODOWISKA</t>
  </si>
  <si>
    <t>OŚWIATA I WYCHOWANIE</t>
  </si>
  <si>
    <t>Szkoły podstawowe</t>
  </si>
  <si>
    <t>6050</t>
  </si>
  <si>
    <t>TURYSTYKA</t>
  </si>
  <si>
    <t>Ośrodki pomocy społecznej</t>
  </si>
  <si>
    <t>KULTURA FIZYCZNA I SPORT</t>
  </si>
  <si>
    <t>ZESTAWIENIE ZMIAN WYDATKÓW BUDŻETOWYCH (zmniejszenia)</t>
  </si>
  <si>
    <t>6058</t>
  </si>
  <si>
    <t>6059</t>
  </si>
  <si>
    <t>ZESTAWIENIE ZMIAN DOCHODÓW BUDŻETOWYCH (zwiększenia)</t>
  </si>
  <si>
    <t>ADMINISTRACJA PUBLICZNA</t>
  </si>
  <si>
    <t>Promocja jednostek samorządu terytorialnego</t>
  </si>
  <si>
    <t>6298</t>
  </si>
  <si>
    <t>2706</t>
  </si>
  <si>
    <t>Środki na dofinansowanie własnych zadań bieżących gmin (związków gmin), powiatów (związków powiatów, samorządów województw, pozyskane z innych źródeł</t>
  </si>
  <si>
    <t>Środki na dofinansowanie własnych inwestycji gmin (związków gmin), powiatów (związków powiatów, samorządów województw, pozyskane z innych źródeł</t>
  </si>
  <si>
    <t>Załącznik Nr 1 do Uchwały Nr LI/646/06</t>
  </si>
  <si>
    <t>Załącznik Nr 2 do Uchwały Nr LI/646/06</t>
  </si>
  <si>
    <t>z dnia 26 kwietnia 2006 r.</t>
  </si>
  <si>
    <t>Załącznik Nr 3 do Uchwały Nr LI/646/06</t>
  </si>
  <si>
    <t>Załącznik Nr 4 do Uchwały Nr LI/646/06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</si>
</sst>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A1" sqref="A1:F22"/>
    </sheetView>
  </sheetViews>
  <sheetFormatPr defaultColWidth="9.140625" defaultRowHeight="12.75"/>
  <cols>
    <col min="4" max="4" width="39.7109375" style="0" customWidth="1"/>
    <col min="5" max="5" width="3.7109375" style="0" customWidth="1"/>
    <col min="6" max="6" width="14.8515625" style="0" customWidth="1"/>
  </cols>
  <sheetData>
    <row r="1" spans="1:6" ht="12.75">
      <c r="A1" s="103" t="s">
        <v>38</v>
      </c>
      <c r="B1" s="103"/>
      <c r="C1" s="103"/>
      <c r="D1" s="103"/>
      <c r="E1" s="103"/>
      <c r="F1" s="103"/>
    </row>
    <row r="2" spans="1:6" ht="12.75">
      <c r="A2" s="103"/>
      <c r="B2" s="103"/>
      <c r="C2" s="103"/>
      <c r="D2" s="103"/>
      <c r="E2" s="103"/>
      <c r="F2" s="103"/>
    </row>
    <row r="3" spans="1:6" ht="12.75">
      <c r="A3" s="49"/>
      <c r="B3" s="49"/>
      <c r="C3" s="49"/>
      <c r="D3" s="49"/>
      <c r="E3" s="49"/>
      <c r="F3" s="49" t="s">
        <v>16</v>
      </c>
    </row>
    <row r="4" spans="1:6" ht="12.75">
      <c r="A4" s="49"/>
      <c r="B4" s="49"/>
      <c r="C4" s="49"/>
      <c r="D4" s="49"/>
      <c r="E4" s="49"/>
      <c r="F4" s="49" t="s">
        <v>40</v>
      </c>
    </row>
    <row r="5" spans="1:6" ht="12.75">
      <c r="A5" s="49"/>
      <c r="B5" s="49"/>
      <c r="C5" s="49"/>
      <c r="D5" s="49"/>
      <c r="E5" s="49"/>
      <c r="F5" s="49"/>
    </row>
    <row r="6" spans="1:6" ht="12.75">
      <c r="A6" s="104" t="s">
        <v>31</v>
      </c>
      <c r="B6" s="104"/>
      <c r="C6" s="104"/>
      <c r="D6" s="104"/>
      <c r="E6" s="104"/>
      <c r="F6" s="104"/>
    </row>
    <row r="7" spans="1:6" ht="12.75">
      <c r="A7" s="105"/>
      <c r="B7" s="105"/>
      <c r="C7" s="105"/>
      <c r="D7" s="105"/>
      <c r="E7" s="105"/>
      <c r="F7" s="105"/>
    </row>
    <row r="8" spans="1:6" ht="12.75">
      <c r="A8" s="13" t="s">
        <v>0</v>
      </c>
      <c r="B8" s="13" t="s">
        <v>1</v>
      </c>
      <c r="C8" s="31" t="s">
        <v>2</v>
      </c>
      <c r="D8" s="106" t="s">
        <v>3</v>
      </c>
      <c r="E8" s="106"/>
      <c r="F8" s="13" t="s">
        <v>4</v>
      </c>
    </row>
    <row r="9" spans="1:6" ht="12.75">
      <c r="A9" s="50">
        <v>1</v>
      </c>
      <c r="B9" s="50">
        <v>2</v>
      </c>
      <c r="C9" s="50">
        <v>3</v>
      </c>
      <c r="D9" s="102">
        <v>4</v>
      </c>
      <c r="E9" s="102"/>
      <c r="F9" s="50">
        <v>5</v>
      </c>
    </row>
    <row r="10" spans="1:6" ht="12.75">
      <c r="A10" s="39">
        <v>600</v>
      </c>
      <c r="B10" s="99" t="s">
        <v>17</v>
      </c>
      <c r="C10" s="100"/>
      <c r="D10" s="100"/>
      <c r="E10" s="101"/>
      <c r="F10" s="10">
        <f>F11</f>
        <v>547905</v>
      </c>
    </row>
    <row r="11" spans="1:6" ht="12.75">
      <c r="A11" s="47"/>
      <c r="B11" s="22">
        <v>60016</v>
      </c>
      <c r="C11" s="28"/>
      <c r="D11" s="97" t="s">
        <v>18</v>
      </c>
      <c r="E11" s="98"/>
      <c r="F11" s="46">
        <f>SUM(F12:F12)</f>
        <v>547905</v>
      </c>
    </row>
    <row r="12" spans="1:6" ht="60.75" customHeight="1">
      <c r="A12" s="86"/>
      <c r="B12" s="84"/>
      <c r="C12" s="41" t="s">
        <v>34</v>
      </c>
      <c r="D12" s="93" t="s">
        <v>37</v>
      </c>
      <c r="E12" s="94"/>
      <c r="F12" s="45">
        <v>547905</v>
      </c>
    </row>
    <row r="13" spans="1:6" ht="12.75">
      <c r="A13" s="39">
        <v>750</v>
      </c>
      <c r="B13" s="99" t="s">
        <v>32</v>
      </c>
      <c r="C13" s="100"/>
      <c r="D13" s="100"/>
      <c r="E13" s="101"/>
      <c r="F13" s="10">
        <f>F14</f>
        <v>161326</v>
      </c>
    </row>
    <row r="14" spans="1:6" ht="12.75">
      <c r="A14" s="47"/>
      <c r="B14" s="22">
        <v>75075</v>
      </c>
      <c r="C14" s="28"/>
      <c r="D14" s="97" t="s">
        <v>33</v>
      </c>
      <c r="E14" s="98"/>
      <c r="F14" s="46">
        <f>SUM(F15:F15)</f>
        <v>161326</v>
      </c>
    </row>
    <row r="15" spans="1:6" ht="53.25" customHeight="1">
      <c r="A15" s="86"/>
      <c r="B15" s="84"/>
      <c r="C15" s="41" t="s">
        <v>35</v>
      </c>
      <c r="D15" s="93" t="s">
        <v>36</v>
      </c>
      <c r="E15" s="94"/>
      <c r="F15" s="45">
        <v>161326</v>
      </c>
    </row>
    <row r="16" spans="1:6" ht="12.75">
      <c r="A16" s="39">
        <v>801</v>
      </c>
      <c r="B16" s="99" t="s">
        <v>22</v>
      </c>
      <c r="C16" s="100"/>
      <c r="D16" s="100"/>
      <c r="E16" s="101"/>
      <c r="F16" s="10">
        <f>F17</f>
        <v>136548</v>
      </c>
    </row>
    <row r="17" spans="1:6" ht="12.75">
      <c r="A17" s="47"/>
      <c r="B17" s="22">
        <v>80101</v>
      </c>
      <c r="C17" s="28"/>
      <c r="D17" s="97" t="s">
        <v>23</v>
      </c>
      <c r="E17" s="98"/>
      <c r="F17" s="46">
        <f>SUM(F18:F18)</f>
        <v>136548</v>
      </c>
    </row>
    <row r="18" spans="1:6" ht="53.25" customHeight="1">
      <c r="A18" s="86"/>
      <c r="B18" s="84"/>
      <c r="C18" s="41" t="s">
        <v>34</v>
      </c>
      <c r="D18" s="93" t="s">
        <v>37</v>
      </c>
      <c r="E18" s="94"/>
      <c r="F18" s="45">
        <v>136548</v>
      </c>
    </row>
    <row r="19" spans="1:6" ht="12.75">
      <c r="A19" s="39">
        <v>926</v>
      </c>
      <c r="B19" s="99" t="s">
        <v>27</v>
      </c>
      <c r="C19" s="100"/>
      <c r="D19" s="100"/>
      <c r="E19" s="101"/>
      <c r="F19" s="10">
        <f>F20</f>
        <v>2226858</v>
      </c>
    </row>
    <row r="20" spans="1:6" ht="12.75">
      <c r="A20" s="47"/>
      <c r="B20" s="22">
        <v>92695</v>
      </c>
      <c r="C20" s="28"/>
      <c r="D20" s="97" t="s">
        <v>14</v>
      </c>
      <c r="E20" s="98"/>
      <c r="F20" s="46">
        <f>F21</f>
        <v>2226858</v>
      </c>
    </row>
    <row r="21" spans="1:6" ht="52.5" customHeight="1">
      <c r="A21" s="86"/>
      <c r="B21" s="84"/>
      <c r="C21" s="41" t="s">
        <v>34</v>
      </c>
      <c r="D21" s="93" t="s">
        <v>37</v>
      </c>
      <c r="E21" s="94"/>
      <c r="F21" s="45">
        <v>2226858</v>
      </c>
    </row>
    <row r="22" spans="1:12" ht="12.75">
      <c r="A22" s="13"/>
      <c r="B22" s="15"/>
      <c r="C22" s="51"/>
      <c r="D22" s="95" t="s">
        <v>5</v>
      </c>
      <c r="E22" s="96"/>
      <c r="F22" s="48">
        <f>F19+F16+F13+F10</f>
        <v>3072637</v>
      </c>
      <c r="G22" s="6"/>
      <c r="H22" s="6"/>
      <c r="I22" s="6"/>
      <c r="J22" s="6"/>
      <c r="K22" s="6"/>
      <c r="L22" s="6"/>
    </row>
    <row r="23" spans="1:6" ht="12.75">
      <c r="A23" s="70"/>
      <c r="B23" s="71"/>
      <c r="C23" s="87"/>
      <c r="D23" s="85"/>
      <c r="E23" s="74"/>
      <c r="F23" s="68"/>
    </row>
    <row r="24" spans="1:7" ht="12.75">
      <c r="A24" s="70"/>
      <c r="B24" s="71"/>
      <c r="C24" s="87"/>
      <c r="D24" s="85"/>
      <c r="E24" s="74"/>
      <c r="F24" s="68"/>
      <c r="G24" s="53"/>
    </row>
    <row r="25" spans="1:6" ht="12.75">
      <c r="A25" s="70"/>
      <c r="B25" s="71"/>
      <c r="C25" s="87"/>
      <c r="D25" s="85"/>
      <c r="E25" s="74"/>
      <c r="F25" s="68"/>
    </row>
    <row r="26" spans="1:6" ht="12.75">
      <c r="A26" s="70"/>
      <c r="B26" s="71"/>
      <c r="C26" s="87"/>
      <c r="D26" s="85"/>
      <c r="E26" s="74"/>
      <c r="F26" s="68"/>
    </row>
    <row r="29" spans="1:6" ht="12.75">
      <c r="A29" s="103" t="s">
        <v>39</v>
      </c>
      <c r="B29" s="103"/>
      <c r="C29" s="103"/>
      <c r="D29" s="103"/>
      <c r="E29" s="103"/>
      <c r="F29" s="103"/>
    </row>
    <row r="30" spans="1:6" ht="12.75">
      <c r="A30" s="103"/>
      <c r="B30" s="103"/>
      <c r="C30" s="103"/>
      <c r="D30" s="103"/>
      <c r="E30" s="103"/>
      <c r="F30" s="103"/>
    </row>
    <row r="31" spans="1:6" ht="12.75">
      <c r="A31" s="49"/>
      <c r="B31" s="49"/>
      <c r="C31" s="49"/>
      <c r="D31" s="49"/>
      <c r="E31" s="49"/>
      <c r="F31" s="49" t="s">
        <v>16</v>
      </c>
    </row>
    <row r="32" spans="1:6" ht="12.75">
      <c r="A32" s="49"/>
      <c r="B32" s="49"/>
      <c r="C32" s="49"/>
      <c r="D32" s="49"/>
      <c r="E32" s="49"/>
      <c r="F32" s="49" t="s">
        <v>40</v>
      </c>
    </row>
    <row r="33" spans="1:6" ht="12.75">
      <c r="A33" s="49"/>
      <c r="B33" s="49"/>
      <c r="C33" s="49"/>
      <c r="D33" s="49"/>
      <c r="E33" s="49"/>
      <c r="F33" s="49"/>
    </row>
    <row r="34" spans="1:6" ht="12.75">
      <c r="A34" s="104" t="s">
        <v>15</v>
      </c>
      <c r="B34" s="104"/>
      <c r="C34" s="104"/>
      <c r="D34" s="104"/>
      <c r="E34" s="104"/>
      <c r="F34" s="104"/>
    </row>
    <row r="35" spans="1:6" ht="12.75">
      <c r="A35" s="105"/>
      <c r="B35" s="105"/>
      <c r="C35" s="105"/>
      <c r="D35" s="105"/>
      <c r="E35" s="105"/>
      <c r="F35" s="105"/>
    </row>
    <row r="36" spans="1:6" ht="12.75">
      <c r="A36" s="13" t="s">
        <v>0</v>
      </c>
      <c r="B36" s="13" t="s">
        <v>1</v>
      </c>
      <c r="C36" s="31" t="s">
        <v>2</v>
      </c>
      <c r="D36" s="106" t="s">
        <v>3</v>
      </c>
      <c r="E36" s="106"/>
      <c r="F36" s="13" t="s">
        <v>4</v>
      </c>
    </row>
    <row r="37" spans="1:6" ht="13.5" customHeight="1">
      <c r="A37" s="50">
        <v>1</v>
      </c>
      <c r="B37" s="50">
        <v>2</v>
      </c>
      <c r="C37" s="50">
        <v>3</v>
      </c>
      <c r="D37" s="102">
        <v>4</v>
      </c>
      <c r="E37" s="102"/>
      <c r="F37" s="50">
        <v>5</v>
      </c>
    </row>
    <row r="38" spans="1:6" ht="12.75">
      <c r="A38" s="39">
        <v>600</v>
      </c>
      <c r="B38" s="99" t="s">
        <v>17</v>
      </c>
      <c r="C38" s="100"/>
      <c r="D38" s="100"/>
      <c r="E38" s="101"/>
      <c r="F38" s="10">
        <f>F39+F43</f>
        <v>1472814</v>
      </c>
    </row>
    <row r="39" spans="1:6" ht="12.75">
      <c r="A39" s="47"/>
      <c r="B39" s="22">
        <v>60016</v>
      </c>
      <c r="C39" s="28"/>
      <c r="D39" s="97" t="s">
        <v>18</v>
      </c>
      <c r="E39" s="98"/>
      <c r="F39" s="46">
        <f>SUM(F40:F42)</f>
        <v>1426130</v>
      </c>
    </row>
    <row r="40" spans="1:6" ht="15" customHeight="1">
      <c r="A40" s="30"/>
      <c r="B40" s="54"/>
      <c r="C40" s="77" t="s">
        <v>24</v>
      </c>
      <c r="D40" s="93" t="s">
        <v>19</v>
      </c>
      <c r="E40" s="94"/>
      <c r="F40" s="45">
        <f>305801+200000+350300+75377+100000+24278+340374</f>
        <v>1396130</v>
      </c>
    </row>
    <row r="41" spans="1:6" ht="15" customHeight="1">
      <c r="A41" s="30"/>
      <c r="B41" s="80"/>
      <c r="C41" s="77" t="s">
        <v>29</v>
      </c>
      <c r="D41" s="93" t="s">
        <v>19</v>
      </c>
      <c r="E41" s="94"/>
      <c r="F41" s="45">
        <f>15000+3750+3750</f>
        <v>22500</v>
      </c>
    </row>
    <row r="42" spans="1:6" ht="15" customHeight="1">
      <c r="A42" s="30"/>
      <c r="B42" s="81"/>
      <c r="C42" s="77" t="s">
        <v>30</v>
      </c>
      <c r="D42" s="93" t="s">
        <v>19</v>
      </c>
      <c r="E42" s="94"/>
      <c r="F42" s="45">
        <f>5000+1250+1250</f>
        <v>7500</v>
      </c>
    </row>
    <row r="43" spans="1:6" ht="12.75">
      <c r="A43" s="29"/>
      <c r="B43" s="22">
        <v>60095</v>
      </c>
      <c r="C43" s="28"/>
      <c r="D43" s="97" t="s">
        <v>14</v>
      </c>
      <c r="E43" s="98"/>
      <c r="F43" s="46">
        <f>F44+F45</f>
        <v>46684</v>
      </c>
    </row>
    <row r="44" spans="1:6" ht="15" customHeight="1">
      <c r="A44" s="76"/>
      <c r="B44" s="78"/>
      <c r="C44" s="77" t="s">
        <v>29</v>
      </c>
      <c r="D44" s="93" t="s">
        <v>19</v>
      </c>
      <c r="E44" s="94"/>
      <c r="F44" s="45">
        <v>35013</v>
      </c>
    </row>
    <row r="45" spans="1:6" ht="15" customHeight="1">
      <c r="A45" s="83"/>
      <c r="B45" s="79"/>
      <c r="C45" s="77" t="s">
        <v>30</v>
      </c>
      <c r="D45" s="93" t="s">
        <v>19</v>
      </c>
      <c r="E45" s="94"/>
      <c r="F45" s="45">
        <v>11671</v>
      </c>
    </row>
    <row r="46" spans="1:6" ht="12.75">
      <c r="A46" s="30">
        <v>630</v>
      </c>
      <c r="B46" s="107" t="s">
        <v>25</v>
      </c>
      <c r="C46" s="100"/>
      <c r="D46" s="100"/>
      <c r="E46" s="101"/>
      <c r="F46" s="10">
        <f>F47</f>
        <v>106435</v>
      </c>
    </row>
    <row r="47" spans="1:6" ht="12.75">
      <c r="A47" s="47"/>
      <c r="B47" s="22">
        <v>63095</v>
      </c>
      <c r="C47" s="28"/>
      <c r="D47" s="97" t="s">
        <v>14</v>
      </c>
      <c r="E47" s="98"/>
      <c r="F47" s="46">
        <f>SUM(F48:F48)</f>
        <v>106435</v>
      </c>
    </row>
    <row r="48" spans="1:6" ht="13.5" customHeight="1">
      <c r="A48" s="66"/>
      <c r="B48" s="64"/>
      <c r="C48" s="41" t="s">
        <v>24</v>
      </c>
      <c r="D48" s="93" t="s">
        <v>19</v>
      </c>
      <c r="E48" s="94"/>
      <c r="F48" s="45">
        <v>106435</v>
      </c>
    </row>
    <row r="49" spans="1:6" ht="12.75">
      <c r="A49" s="39">
        <v>801</v>
      </c>
      <c r="B49" s="99" t="s">
        <v>22</v>
      </c>
      <c r="C49" s="100"/>
      <c r="D49" s="100"/>
      <c r="E49" s="101"/>
      <c r="F49" s="10">
        <f>F50</f>
        <v>29576</v>
      </c>
    </row>
    <row r="50" spans="1:6" ht="12.75">
      <c r="A50" s="47"/>
      <c r="B50" s="22">
        <v>80101</v>
      </c>
      <c r="C50" s="28"/>
      <c r="D50" s="97" t="s">
        <v>23</v>
      </c>
      <c r="E50" s="98"/>
      <c r="F50" s="46">
        <f>SUM(F51:F51)</f>
        <v>29576</v>
      </c>
    </row>
    <row r="51" spans="1:6" ht="13.5" customHeight="1">
      <c r="A51" s="66"/>
      <c r="B51" s="64"/>
      <c r="C51" s="41" t="s">
        <v>24</v>
      </c>
      <c r="D51" s="93" t="s">
        <v>19</v>
      </c>
      <c r="E51" s="94"/>
      <c r="F51" s="45">
        <f>29576</f>
        <v>29576</v>
      </c>
    </row>
    <row r="52" spans="1:6" ht="13.5" customHeight="1">
      <c r="A52" s="30">
        <v>852</v>
      </c>
      <c r="B52" s="99" t="s">
        <v>12</v>
      </c>
      <c r="C52" s="100"/>
      <c r="D52" s="100"/>
      <c r="E52" s="101"/>
      <c r="F52" s="10">
        <f>F53</f>
        <v>351220</v>
      </c>
    </row>
    <row r="53" spans="1:6" ht="12.75">
      <c r="A53" s="47"/>
      <c r="B53" s="22">
        <v>85219</v>
      </c>
      <c r="C53" s="28"/>
      <c r="D53" s="97" t="s">
        <v>26</v>
      </c>
      <c r="E53" s="98"/>
      <c r="F53" s="46">
        <f>SUM(F54:F54)</f>
        <v>351220</v>
      </c>
    </row>
    <row r="54" spans="1:6" ht="15" customHeight="1">
      <c r="A54" s="30"/>
      <c r="B54" s="54"/>
      <c r="C54" s="41" t="s">
        <v>24</v>
      </c>
      <c r="D54" s="93" t="s">
        <v>19</v>
      </c>
      <c r="E54" s="94"/>
      <c r="F54" s="45">
        <f>197024+61200+92996</f>
        <v>351220</v>
      </c>
    </row>
    <row r="55" spans="1:6" ht="13.5" customHeight="1">
      <c r="A55" s="31">
        <v>900</v>
      </c>
      <c r="B55" s="99" t="s">
        <v>21</v>
      </c>
      <c r="C55" s="100"/>
      <c r="D55" s="100"/>
      <c r="E55" s="101"/>
      <c r="F55" s="10">
        <f>F56</f>
        <v>144515</v>
      </c>
    </row>
    <row r="56" spans="1:6" ht="12.75">
      <c r="A56" s="47"/>
      <c r="B56" s="22">
        <v>90095</v>
      </c>
      <c r="C56" s="28"/>
      <c r="D56" s="97" t="s">
        <v>14</v>
      </c>
      <c r="E56" s="98"/>
      <c r="F56" s="46">
        <f>SUM(F57:F57)</f>
        <v>144515</v>
      </c>
    </row>
    <row r="57" spans="1:6" ht="15" customHeight="1">
      <c r="A57" s="30"/>
      <c r="B57" s="54"/>
      <c r="C57" s="41" t="s">
        <v>24</v>
      </c>
      <c r="D57" s="93" t="s">
        <v>19</v>
      </c>
      <c r="E57" s="94"/>
      <c r="F57" s="45">
        <v>144515</v>
      </c>
    </row>
    <row r="58" spans="1:6" ht="13.5" customHeight="1">
      <c r="A58" s="31">
        <v>921</v>
      </c>
      <c r="B58" s="99" t="s">
        <v>13</v>
      </c>
      <c r="C58" s="100"/>
      <c r="D58" s="100"/>
      <c r="E58" s="101"/>
      <c r="F58" s="10">
        <f>F59</f>
        <v>20000</v>
      </c>
    </row>
    <row r="59" spans="1:6" ht="12.75">
      <c r="A59" s="47"/>
      <c r="B59" s="22">
        <v>92195</v>
      </c>
      <c r="C59" s="28"/>
      <c r="D59" s="97" t="s">
        <v>14</v>
      </c>
      <c r="E59" s="98"/>
      <c r="F59" s="46">
        <f>SUM(F60:F60)</f>
        <v>20000</v>
      </c>
    </row>
    <row r="60" spans="1:6" ht="15" customHeight="1">
      <c r="A60" s="30"/>
      <c r="B60" s="54"/>
      <c r="C60" s="41" t="s">
        <v>24</v>
      </c>
      <c r="D60" s="93" t="s">
        <v>19</v>
      </c>
      <c r="E60" s="94"/>
      <c r="F60" s="45">
        <v>20000</v>
      </c>
    </row>
    <row r="61" spans="1:6" ht="12.75">
      <c r="A61" s="31">
        <v>926</v>
      </c>
      <c r="B61" s="99" t="s">
        <v>27</v>
      </c>
      <c r="C61" s="100"/>
      <c r="D61" s="100"/>
      <c r="E61" s="101"/>
      <c r="F61" s="10">
        <f>F62</f>
        <v>1014756</v>
      </c>
    </row>
    <row r="62" spans="1:6" ht="12.75">
      <c r="A62" s="29"/>
      <c r="B62" s="27">
        <v>92695</v>
      </c>
      <c r="C62" s="28"/>
      <c r="D62" s="97" t="s">
        <v>14</v>
      </c>
      <c r="E62" s="98"/>
      <c r="F62" s="46">
        <f>F63+F64</f>
        <v>1014756</v>
      </c>
    </row>
    <row r="63" spans="1:6" ht="15.75" customHeight="1">
      <c r="A63" s="30"/>
      <c r="B63" s="56"/>
      <c r="C63" s="41" t="s">
        <v>24</v>
      </c>
      <c r="D63" s="93" t="s">
        <v>19</v>
      </c>
      <c r="E63" s="94"/>
      <c r="F63" s="45">
        <f>3392+6000+450000+55364</f>
        <v>514756</v>
      </c>
    </row>
    <row r="64" spans="1:7" ht="15.75" customHeight="1">
      <c r="A64" s="30"/>
      <c r="B64" s="82"/>
      <c r="C64" s="41" t="s">
        <v>30</v>
      </c>
      <c r="D64" s="93" t="s">
        <v>19</v>
      </c>
      <c r="E64" s="94"/>
      <c r="F64" s="45">
        <v>500000</v>
      </c>
      <c r="G64" s="3">
        <f>F64+F43+F41+7500</f>
        <v>576684</v>
      </c>
    </row>
    <row r="65" spans="1:12" ht="12.75">
      <c r="A65" s="13"/>
      <c r="B65" s="15"/>
      <c r="C65" s="51"/>
      <c r="D65" s="95" t="s">
        <v>5</v>
      </c>
      <c r="E65" s="96"/>
      <c r="F65" s="48">
        <f>F38+F46+F49+F52+F55+F61+F58</f>
        <v>3139316</v>
      </c>
      <c r="G65" s="6"/>
      <c r="H65" s="6"/>
      <c r="I65" s="6"/>
      <c r="J65" s="6"/>
      <c r="K65" s="6"/>
      <c r="L65" s="6"/>
    </row>
    <row r="66" spans="1:12" ht="12.75">
      <c r="A66" s="12"/>
      <c r="B66" s="12"/>
      <c r="C66" s="12"/>
      <c r="D66" s="12"/>
      <c r="E66" s="12"/>
      <c r="F66" s="12"/>
      <c r="G66" s="6"/>
      <c r="H66" s="6"/>
      <c r="I66" s="6"/>
      <c r="J66" s="6"/>
      <c r="K66" s="6"/>
      <c r="L66" s="6"/>
    </row>
    <row r="67" spans="1:6" ht="12.75">
      <c r="A67" s="12"/>
      <c r="B67" s="12"/>
      <c r="C67" s="12"/>
      <c r="D67" s="12"/>
      <c r="E67" s="12"/>
      <c r="F67" s="12"/>
    </row>
    <row r="68" spans="1:6" ht="12.75">
      <c r="A68" s="12"/>
      <c r="B68" s="12"/>
      <c r="C68" s="12"/>
      <c r="D68" s="12"/>
      <c r="E68" s="12"/>
      <c r="F68" s="12"/>
    </row>
    <row r="69" spans="1:6" ht="12.75">
      <c r="A69" s="12"/>
      <c r="B69" s="12"/>
      <c r="C69" s="12"/>
      <c r="D69" s="12"/>
      <c r="E69" s="12"/>
      <c r="F69" s="12"/>
    </row>
    <row r="70" spans="1:6" ht="12.75">
      <c r="A70" s="12"/>
      <c r="B70" s="12"/>
      <c r="C70" s="12"/>
      <c r="D70" s="12"/>
      <c r="E70" s="12"/>
      <c r="F70" s="12"/>
    </row>
    <row r="71" spans="1:6" ht="12.75">
      <c r="A71" s="12"/>
      <c r="B71" s="12"/>
      <c r="C71" s="12"/>
      <c r="D71" s="12"/>
      <c r="E71" s="12"/>
      <c r="F71" s="12"/>
    </row>
    <row r="72" spans="1:6" ht="12.75">
      <c r="A72" s="12"/>
      <c r="B72" s="12"/>
      <c r="C72" s="12"/>
      <c r="D72" s="12"/>
      <c r="E72" s="12"/>
      <c r="F72" s="12"/>
    </row>
    <row r="73" spans="1:6" ht="12.75">
      <c r="A73" s="103" t="s">
        <v>41</v>
      </c>
      <c r="B73" s="103"/>
      <c r="C73" s="103"/>
      <c r="D73" s="103"/>
      <c r="E73" s="103"/>
      <c r="F73" s="103"/>
    </row>
    <row r="74" spans="1:6" ht="12.75">
      <c r="A74" s="103"/>
      <c r="B74" s="103"/>
      <c r="C74" s="103"/>
      <c r="D74" s="103"/>
      <c r="E74" s="103"/>
      <c r="F74" s="103"/>
    </row>
    <row r="75" spans="1:6" ht="12.75">
      <c r="A75" s="49" t="s">
        <v>11</v>
      </c>
      <c r="B75" s="49"/>
      <c r="C75" s="49"/>
      <c r="D75" s="49"/>
      <c r="E75" s="49"/>
      <c r="F75" s="49" t="s">
        <v>16</v>
      </c>
    </row>
    <row r="76" spans="1:6" ht="12.75">
      <c r="A76" s="49"/>
      <c r="B76" s="49"/>
      <c r="C76" s="49"/>
      <c r="D76" s="49"/>
      <c r="E76" s="49"/>
      <c r="F76" s="49" t="s">
        <v>40</v>
      </c>
    </row>
    <row r="77" spans="1:6" ht="12.75">
      <c r="A77" s="49"/>
      <c r="B77" s="49"/>
      <c r="C77" s="49"/>
      <c r="D77" s="49"/>
      <c r="E77" s="49"/>
      <c r="F77" s="49"/>
    </row>
    <row r="78" spans="1:6" ht="12.75">
      <c r="A78" s="104" t="s">
        <v>28</v>
      </c>
      <c r="B78" s="104"/>
      <c r="C78" s="104"/>
      <c r="D78" s="104"/>
      <c r="E78" s="104"/>
      <c r="F78" s="104"/>
    </row>
    <row r="79" spans="1:6" ht="12.75">
      <c r="A79" s="105"/>
      <c r="B79" s="105"/>
      <c r="C79" s="105"/>
      <c r="D79" s="105"/>
      <c r="E79" s="105"/>
      <c r="F79" s="105"/>
    </row>
    <row r="80" spans="1:6" ht="12.75">
      <c r="A80" s="13" t="s">
        <v>0</v>
      </c>
      <c r="B80" s="13" t="s">
        <v>1</v>
      </c>
      <c r="C80" s="31" t="s">
        <v>2</v>
      </c>
      <c r="D80" s="106" t="s">
        <v>3</v>
      </c>
      <c r="E80" s="106"/>
      <c r="F80" s="13" t="s">
        <v>4</v>
      </c>
    </row>
    <row r="81" spans="1:6" ht="12.75">
      <c r="A81" s="50">
        <v>1</v>
      </c>
      <c r="B81" s="50">
        <v>2</v>
      </c>
      <c r="C81" s="50">
        <v>3</v>
      </c>
      <c r="D81" s="102">
        <v>4</v>
      </c>
      <c r="E81" s="102"/>
      <c r="F81" s="50">
        <v>5</v>
      </c>
    </row>
    <row r="82" spans="1:6" ht="15.75" customHeight="1">
      <c r="A82" s="39">
        <v>600</v>
      </c>
      <c r="B82" s="99" t="s">
        <v>17</v>
      </c>
      <c r="C82" s="100"/>
      <c r="D82" s="100"/>
      <c r="E82" s="101"/>
      <c r="F82" s="10">
        <f>F83</f>
        <v>650000</v>
      </c>
    </row>
    <row r="83" spans="1:6" ht="12.75">
      <c r="A83" s="47"/>
      <c r="B83" s="22">
        <v>60016</v>
      </c>
      <c r="C83" s="28"/>
      <c r="D83" s="97" t="s">
        <v>18</v>
      </c>
      <c r="E83" s="98"/>
      <c r="F83" s="46">
        <f>SUM(F84:F84)</f>
        <v>650000</v>
      </c>
    </row>
    <row r="84" spans="1:6" ht="18.75" customHeight="1">
      <c r="A84" s="30"/>
      <c r="B84" s="54"/>
      <c r="C84" s="41" t="s">
        <v>24</v>
      </c>
      <c r="D84" s="93" t="s">
        <v>19</v>
      </c>
      <c r="E84" s="94"/>
      <c r="F84" s="45">
        <f>250000+400000</f>
        <v>650000</v>
      </c>
    </row>
    <row r="85" spans="1:12" ht="13.5" customHeight="1">
      <c r="A85" s="13"/>
      <c r="B85" s="13"/>
      <c r="C85" s="51"/>
      <c r="D85" s="89" t="s">
        <v>5</v>
      </c>
      <c r="E85" s="89"/>
      <c r="F85" s="48">
        <f>F83</f>
        <v>650000</v>
      </c>
      <c r="G85" s="6"/>
      <c r="H85" s="6"/>
      <c r="I85" s="6"/>
      <c r="J85" s="6"/>
      <c r="K85" s="6"/>
      <c r="L85" s="6"/>
    </row>
    <row r="86" spans="1:12" s="69" customFormat="1" ht="15" customHeight="1">
      <c r="A86" s="65"/>
      <c r="B86" s="36"/>
      <c r="C86" s="67"/>
      <c r="D86" s="108"/>
      <c r="E86" s="109"/>
      <c r="F86" s="68"/>
      <c r="G86" s="4"/>
      <c r="H86" s="4"/>
      <c r="I86" s="4"/>
      <c r="J86" s="4"/>
      <c r="K86" s="4"/>
      <c r="L86" s="4"/>
    </row>
    <row r="87" spans="1:12" s="69" customFormat="1" ht="15" customHeight="1">
      <c r="A87" s="65"/>
      <c r="B87" s="36"/>
      <c r="C87" s="67"/>
      <c r="D87" s="108"/>
      <c r="E87" s="109"/>
      <c r="F87" s="68"/>
      <c r="G87" s="4"/>
      <c r="H87" s="4"/>
      <c r="I87" s="4"/>
      <c r="J87" s="4"/>
      <c r="K87" s="4"/>
      <c r="L87" s="4"/>
    </row>
    <row r="88" spans="1:12" s="69" customFormat="1" ht="15" customHeight="1">
      <c r="A88" s="65"/>
      <c r="B88" s="36"/>
      <c r="C88" s="67"/>
      <c r="D88" s="108"/>
      <c r="E88" s="109"/>
      <c r="F88" s="68"/>
      <c r="G88" s="4"/>
      <c r="H88" s="4"/>
      <c r="I88" s="4"/>
      <c r="J88" s="4"/>
      <c r="K88" s="4"/>
      <c r="L88" s="4"/>
    </row>
    <row r="89" spans="1:12" s="69" customFormat="1" ht="15" customHeight="1">
      <c r="A89" s="65"/>
      <c r="B89" s="36"/>
      <c r="C89" s="67"/>
      <c r="D89" s="108"/>
      <c r="E89" s="109"/>
      <c r="F89" s="68"/>
      <c r="G89" s="4"/>
      <c r="H89" s="4"/>
      <c r="I89" s="4"/>
      <c r="J89" s="4"/>
      <c r="K89" s="4"/>
      <c r="L89" s="4"/>
    </row>
    <row r="90" spans="1:6" s="69" customFormat="1" ht="12.75">
      <c r="A90" s="70"/>
      <c r="B90" s="88"/>
      <c r="C90" s="88"/>
      <c r="D90" s="88"/>
      <c r="E90" s="88"/>
      <c r="F90" s="72"/>
    </row>
    <row r="91" spans="1:6" s="69" customFormat="1" ht="12.75">
      <c r="A91" s="65"/>
      <c r="B91" s="36"/>
      <c r="C91" s="73"/>
      <c r="D91" s="111"/>
      <c r="E91" s="111"/>
      <c r="F91" s="75"/>
    </row>
    <row r="92" spans="1:6" s="69" customFormat="1" ht="27" customHeight="1">
      <c r="A92" s="70"/>
      <c r="B92" s="71"/>
      <c r="C92" s="67"/>
      <c r="D92" s="112"/>
      <c r="E92" s="113"/>
      <c r="F92" s="68"/>
    </row>
    <row r="93" spans="1:6" s="69" customFormat="1" ht="12.75">
      <c r="A93" s="32"/>
      <c r="B93" s="32"/>
      <c r="C93" s="52"/>
      <c r="D93" s="110"/>
      <c r="E93" s="110"/>
      <c r="F93" s="53"/>
    </row>
    <row r="97" spans="4:5" ht="12.75">
      <c r="D97" s="112"/>
      <c r="E97" s="114"/>
    </row>
  </sheetData>
  <mergeCells count="69">
    <mergeCell ref="D37:E37"/>
    <mergeCell ref="B61:E61"/>
    <mergeCell ref="B90:E90"/>
    <mergeCell ref="D85:E85"/>
    <mergeCell ref="D88:E88"/>
    <mergeCell ref="D87:E87"/>
    <mergeCell ref="D86:E86"/>
    <mergeCell ref="D84:E84"/>
    <mergeCell ref="D63:E63"/>
    <mergeCell ref="A73:F74"/>
    <mergeCell ref="A29:F30"/>
    <mergeCell ref="A34:F34"/>
    <mergeCell ref="A35:F35"/>
    <mergeCell ref="D36:E36"/>
    <mergeCell ref="D93:E93"/>
    <mergeCell ref="D91:E91"/>
    <mergeCell ref="D92:E92"/>
    <mergeCell ref="D97:E97"/>
    <mergeCell ref="A78:F78"/>
    <mergeCell ref="D81:E81"/>
    <mergeCell ref="D89:E89"/>
    <mergeCell ref="D62:E62"/>
    <mergeCell ref="A79:F79"/>
    <mergeCell ref="D80:E80"/>
    <mergeCell ref="B82:E82"/>
    <mergeCell ref="D83:E83"/>
    <mergeCell ref="B52:E52"/>
    <mergeCell ref="D53:E53"/>
    <mergeCell ref="D54:E54"/>
    <mergeCell ref="D65:E65"/>
    <mergeCell ref="D64:E64"/>
    <mergeCell ref="B55:E55"/>
    <mergeCell ref="D56:E56"/>
    <mergeCell ref="D57:E57"/>
    <mergeCell ref="B58:E58"/>
    <mergeCell ref="D59:E59"/>
    <mergeCell ref="D50:E50"/>
    <mergeCell ref="B38:E38"/>
    <mergeCell ref="D39:E39"/>
    <mergeCell ref="D40:E40"/>
    <mergeCell ref="B46:E46"/>
    <mergeCell ref="D60:E60"/>
    <mergeCell ref="D41:E41"/>
    <mergeCell ref="D42:E42"/>
    <mergeCell ref="D43:E43"/>
    <mergeCell ref="D44:E44"/>
    <mergeCell ref="D45:E45"/>
    <mergeCell ref="D51:E51"/>
    <mergeCell ref="D47:E47"/>
    <mergeCell ref="D48:E48"/>
    <mergeCell ref="B49:E49"/>
    <mergeCell ref="A1:F2"/>
    <mergeCell ref="A6:F6"/>
    <mergeCell ref="A7:F7"/>
    <mergeCell ref="D8:E8"/>
    <mergeCell ref="D9:E9"/>
    <mergeCell ref="B10:E10"/>
    <mergeCell ref="D11:E11"/>
    <mergeCell ref="D12:E12"/>
    <mergeCell ref="B13:E13"/>
    <mergeCell ref="D14:E14"/>
    <mergeCell ref="D15:E15"/>
    <mergeCell ref="B16:E16"/>
    <mergeCell ref="D21:E21"/>
    <mergeCell ref="D22:E22"/>
    <mergeCell ref="D17:E17"/>
    <mergeCell ref="D18:E18"/>
    <mergeCell ref="B19:E19"/>
    <mergeCell ref="D20:E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G12" sqref="G12"/>
    </sheetView>
  </sheetViews>
  <sheetFormatPr defaultColWidth="9.140625" defaultRowHeight="12.75"/>
  <cols>
    <col min="1" max="1" width="7.00390625" style="0" customWidth="1"/>
    <col min="3" max="3" width="6.8515625" style="0" customWidth="1"/>
    <col min="4" max="4" width="44.7109375" style="0" customWidth="1"/>
    <col min="5" max="5" width="13.28125" style="0" customWidth="1"/>
    <col min="6" max="6" width="12.8515625" style="0" customWidth="1"/>
  </cols>
  <sheetData>
    <row r="1" ht="12.75">
      <c r="F1" s="6" t="s">
        <v>42</v>
      </c>
    </row>
    <row r="2" spans="1:6" ht="12.75">
      <c r="A2" s="91" t="s">
        <v>16</v>
      </c>
      <c r="B2" s="92"/>
      <c r="C2" s="92"/>
      <c r="D2" s="92"/>
      <c r="E2" s="92"/>
      <c r="F2" s="92"/>
    </row>
    <row r="3" spans="1:6" ht="12.75">
      <c r="A3" s="4"/>
      <c r="B3" s="5"/>
      <c r="C3" s="5"/>
      <c r="D3" s="5"/>
      <c r="E3" s="5"/>
      <c r="F3" s="6" t="s">
        <v>40</v>
      </c>
    </row>
    <row r="4" spans="1:6" ht="12.75">
      <c r="A4" s="4"/>
      <c r="B4" s="5" t="s">
        <v>10</v>
      </c>
      <c r="C4" s="5"/>
      <c r="D4" s="5"/>
      <c r="E4" s="5"/>
      <c r="F4" s="5"/>
    </row>
    <row r="5" spans="1:7" ht="3" customHeight="1">
      <c r="A5" s="4"/>
      <c r="B5" s="5"/>
      <c r="C5" s="5"/>
      <c r="D5" s="5"/>
      <c r="E5" s="5"/>
      <c r="F5" s="5"/>
      <c r="G5" t="s">
        <v>11</v>
      </c>
    </row>
    <row r="6" spans="1:6" ht="12.75">
      <c r="A6" s="115" t="s">
        <v>6</v>
      </c>
      <c r="B6" s="115"/>
      <c r="C6" s="115"/>
      <c r="D6" s="115"/>
      <c r="E6" s="115"/>
      <c r="F6" s="115"/>
    </row>
    <row r="8" spans="1:6" ht="12.75">
      <c r="A8" s="116" t="s">
        <v>0</v>
      </c>
      <c r="B8" s="116" t="s">
        <v>1</v>
      </c>
      <c r="C8" s="117" t="s">
        <v>2</v>
      </c>
      <c r="D8" s="116" t="s">
        <v>3</v>
      </c>
      <c r="E8" s="118" t="s">
        <v>4</v>
      </c>
      <c r="F8" s="118"/>
    </row>
    <row r="9" spans="1:6" ht="12.75">
      <c r="A9" s="117"/>
      <c r="B9" s="117"/>
      <c r="C9" s="117"/>
      <c r="D9" s="117"/>
      <c r="E9" s="1" t="s">
        <v>7</v>
      </c>
      <c r="F9" s="1" t="s">
        <v>8</v>
      </c>
    </row>
    <row r="10" spans="1:6" ht="14.25" customHeight="1">
      <c r="A10" s="2">
        <v>1</v>
      </c>
      <c r="B10" s="2">
        <v>2</v>
      </c>
      <c r="C10" s="1">
        <v>3</v>
      </c>
      <c r="D10" s="2">
        <v>4</v>
      </c>
      <c r="E10" s="2">
        <v>5</v>
      </c>
      <c r="F10" s="2">
        <v>6</v>
      </c>
    </row>
    <row r="11" spans="1:6" s="12" customFormat="1" ht="12.75">
      <c r="A11" s="13">
        <v>600</v>
      </c>
      <c r="B11" s="122" t="s">
        <v>17</v>
      </c>
      <c r="C11" s="123"/>
      <c r="D11" s="124"/>
      <c r="E11" s="10">
        <f>E12+E16</f>
        <v>5764829</v>
      </c>
      <c r="F11" s="10">
        <f>F12+F16</f>
        <v>5764829</v>
      </c>
    </row>
    <row r="12" spans="1:7" s="12" customFormat="1" ht="14.25" customHeight="1">
      <c r="A12" s="35"/>
      <c r="B12" s="22">
        <v>60016</v>
      </c>
      <c r="C12" s="21"/>
      <c r="D12" s="33" t="s">
        <v>18</v>
      </c>
      <c r="E12" s="44">
        <f>E13</f>
        <v>3739829</v>
      </c>
      <c r="F12" s="44">
        <f>F13+F14+F15</f>
        <v>3739829</v>
      </c>
      <c r="G12" s="58"/>
    </row>
    <row r="13" spans="1:6" s="12" customFormat="1" ht="14.25" customHeight="1">
      <c r="A13" s="14"/>
      <c r="B13" s="17"/>
      <c r="C13" s="24">
        <v>6050</v>
      </c>
      <c r="D13" s="43" t="s">
        <v>19</v>
      </c>
      <c r="E13" s="42">
        <f>2175000+1600000+10000+45000+5000+5000+100000+50000-250171</f>
        <v>3739829</v>
      </c>
      <c r="F13" s="42"/>
    </row>
    <row r="14" spans="1:6" s="12" customFormat="1" ht="14.25" customHeight="1">
      <c r="A14" s="14"/>
      <c r="B14" s="25"/>
      <c r="C14" s="7">
        <v>6058</v>
      </c>
      <c r="D14" s="43" t="s">
        <v>19</v>
      </c>
      <c r="E14" s="42"/>
      <c r="F14" s="42">
        <f>1209390+1443622+7500+33750+3750+3750+75000+37500</f>
        <v>2814262</v>
      </c>
    </row>
    <row r="15" spans="1:6" s="12" customFormat="1" ht="14.25" customHeight="1">
      <c r="A15" s="14"/>
      <c r="B15" s="26"/>
      <c r="C15" s="7">
        <v>6059</v>
      </c>
      <c r="D15" s="43" t="s">
        <v>19</v>
      </c>
      <c r="E15" s="42"/>
      <c r="F15" s="42">
        <f>390610+481207+2500+11250+1250+1250+25000+12500</f>
        <v>925567</v>
      </c>
    </row>
    <row r="16" spans="1:11" s="12" customFormat="1" ht="14.25" customHeight="1">
      <c r="A16" s="35"/>
      <c r="B16" s="22">
        <v>60095</v>
      </c>
      <c r="C16" s="21"/>
      <c r="D16" s="33" t="s">
        <v>14</v>
      </c>
      <c r="E16" s="44">
        <f>E17</f>
        <v>2025000</v>
      </c>
      <c r="F16" s="44">
        <f>F17+F18+F19</f>
        <v>2025000</v>
      </c>
      <c r="G16" s="58"/>
      <c r="H16" s="32"/>
      <c r="I16" s="90"/>
      <c r="J16" s="90"/>
      <c r="K16" s="90"/>
    </row>
    <row r="17" spans="1:11" s="12" customFormat="1" ht="14.25" customHeight="1">
      <c r="A17" s="14"/>
      <c r="B17" s="17"/>
      <c r="C17" s="24">
        <v>6050</v>
      </c>
      <c r="D17" s="43" t="s">
        <v>19</v>
      </c>
      <c r="E17" s="42">
        <f>25000+2000000</f>
        <v>2025000</v>
      </c>
      <c r="F17" s="42"/>
      <c r="H17" s="60"/>
      <c r="I17" s="36"/>
      <c r="J17" s="60"/>
      <c r="K17" s="61"/>
    </row>
    <row r="18" spans="1:11" s="12" customFormat="1" ht="14.25" customHeight="1">
      <c r="A18" s="14"/>
      <c r="B18" s="25"/>
      <c r="C18" s="7">
        <v>6058</v>
      </c>
      <c r="D18" s="43" t="s">
        <v>19</v>
      </c>
      <c r="E18" s="42"/>
      <c r="F18" s="42">
        <f>18750+1500000</f>
        <v>1518750</v>
      </c>
      <c r="H18" s="60"/>
      <c r="I18" s="36"/>
      <c r="J18" s="62"/>
      <c r="K18" s="63"/>
    </row>
    <row r="19" spans="1:6" ht="15" customHeight="1">
      <c r="A19" s="40"/>
      <c r="B19" s="55"/>
      <c r="C19" s="7">
        <v>6059</v>
      </c>
      <c r="D19" s="43" t="s">
        <v>19</v>
      </c>
      <c r="E19" s="42"/>
      <c r="F19" s="42">
        <f>6250+500000</f>
        <v>506250</v>
      </c>
    </row>
    <row r="20" spans="1:6" s="12" customFormat="1" ht="12.75">
      <c r="A20" s="13">
        <v>801</v>
      </c>
      <c r="B20" s="122" t="s">
        <v>22</v>
      </c>
      <c r="C20" s="123"/>
      <c r="D20" s="124"/>
      <c r="E20" s="10">
        <f>E21</f>
        <v>3000000</v>
      </c>
      <c r="F20" s="10">
        <f>F21</f>
        <v>3000000</v>
      </c>
    </row>
    <row r="21" spans="1:6" s="12" customFormat="1" ht="14.25" customHeight="1">
      <c r="A21" s="35"/>
      <c r="B21" s="27">
        <v>80101</v>
      </c>
      <c r="D21" s="33" t="s">
        <v>23</v>
      </c>
      <c r="E21" s="44">
        <f>E22</f>
        <v>3000000</v>
      </c>
      <c r="F21" s="44">
        <f>F23+F24</f>
        <v>3000000</v>
      </c>
    </row>
    <row r="22" spans="1:7" s="12" customFormat="1" ht="15.75" customHeight="1">
      <c r="A22" s="23"/>
      <c r="B22" s="34"/>
      <c r="C22" s="24">
        <v>6050</v>
      </c>
      <c r="D22" s="43" t="s">
        <v>19</v>
      </c>
      <c r="E22" s="42">
        <f>3000000</f>
        <v>3000000</v>
      </c>
      <c r="F22" s="42"/>
      <c r="G22" s="58"/>
    </row>
    <row r="23" spans="1:7" s="12" customFormat="1" ht="15.75" customHeight="1">
      <c r="A23" s="23"/>
      <c r="B23" s="32"/>
      <c r="C23" s="9">
        <v>6058</v>
      </c>
      <c r="D23" s="43" t="s">
        <v>19</v>
      </c>
      <c r="E23" s="42"/>
      <c r="F23" s="42">
        <v>2550000</v>
      </c>
      <c r="G23" s="58"/>
    </row>
    <row r="24" spans="1:6" s="12" customFormat="1" ht="15.75" customHeight="1">
      <c r="A24" s="23"/>
      <c r="B24" s="32"/>
      <c r="C24" s="9">
        <v>6059</v>
      </c>
      <c r="D24" s="43" t="s">
        <v>19</v>
      </c>
      <c r="E24" s="42"/>
      <c r="F24" s="42">
        <v>450000</v>
      </c>
    </row>
    <row r="25" spans="1:6" s="12" customFormat="1" ht="12.75">
      <c r="A25" s="13">
        <v>852</v>
      </c>
      <c r="B25" s="122" t="s">
        <v>12</v>
      </c>
      <c r="C25" s="120"/>
      <c r="D25" s="121"/>
      <c r="E25" s="10">
        <f>E26</f>
        <v>206300</v>
      </c>
      <c r="F25" s="10">
        <f>F26</f>
        <v>206300</v>
      </c>
    </row>
    <row r="26" spans="1:6" s="12" customFormat="1" ht="14.25" customHeight="1">
      <c r="A26" s="21"/>
      <c r="B26" s="38">
        <v>85219</v>
      </c>
      <c r="C26" s="8"/>
      <c r="D26" s="16" t="s">
        <v>26</v>
      </c>
      <c r="E26" s="46">
        <f>SUM(E27)</f>
        <v>206300</v>
      </c>
      <c r="F26" s="46">
        <f>F28+F29</f>
        <v>206300</v>
      </c>
    </row>
    <row r="27" spans="1:6" s="12" customFormat="1" ht="14.25" customHeight="1">
      <c r="A27" s="35"/>
      <c r="B27" s="36"/>
      <c r="C27" s="37">
        <v>6050</v>
      </c>
      <c r="D27" s="57" t="s">
        <v>19</v>
      </c>
      <c r="E27" s="42">
        <f>206300</f>
        <v>206300</v>
      </c>
      <c r="F27" s="42"/>
    </row>
    <row r="28" spans="1:6" s="12" customFormat="1" ht="14.25" customHeight="1">
      <c r="A28" s="35"/>
      <c r="B28" s="36"/>
      <c r="C28" s="9">
        <v>6058</v>
      </c>
      <c r="D28" s="43" t="s">
        <v>19</v>
      </c>
      <c r="E28" s="42"/>
      <c r="F28" s="42">
        <v>175355</v>
      </c>
    </row>
    <row r="29" spans="1:6" s="12" customFormat="1" ht="14.25" customHeight="1">
      <c r="A29" s="35"/>
      <c r="B29" s="36"/>
      <c r="C29" s="9">
        <v>6059</v>
      </c>
      <c r="D29" s="43" t="s">
        <v>19</v>
      </c>
      <c r="E29" s="42"/>
      <c r="F29" s="42">
        <v>30945</v>
      </c>
    </row>
    <row r="30" spans="1:6" s="12" customFormat="1" ht="12.75">
      <c r="A30" s="13">
        <v>900</v>
      </c>
      <c r="B30" s="122" t="s">
        <v>21</v>
      </c>
      <c r="C30" s="120"/>
      <c r="D30" s="121"/>
      <c r="E30" s="10">
        <f>E31</f>
        <v>350000</v>
      </c>
      <c r="F30" s="10">
        <f>F31</f>
        <v>350000</v>
      </c>
    </row>
    <row r="31" spans="1:6" s="12" customFormat="1" ht="12.75">
      <c r="A31" s="14"/>
      <c r="B31" s="17">
        <v>90095</v>
      </c>
      <c r="C31" s="9"/>
      <c r="D31" s="16" t="s">
        <v>14</v>
      </c>
      <c r="E31" s="44">
        <f>E32</f>
        <v>350000</v>
      </c>
      <c r="F31" s="44">
        <f>F33+F34</f>
        <v>350000</v>
      </c>
    </row>
    <row r="32" spans="1:6" s="12" customFormat="1" ht="12.75">
      <c r="A32" s="14"/>
      <c r="B32" s="17"/>
      <c r="C32" s="59">
        <v>6050</v>
      </c>
      <c r="D32" s="57" t="s">
        <v>19</v>
      </c>
      <c r="E32" s="42">
        <f>50000+300000</f>
        <v>350000</v>
      </c>
      <c r="F32" s="42"/>
    </row>
    <row r="33" spans="1:6" s="12" customFormat="1" ht="12.75">
      <c r="A33" s="14"/>
      <c r="B33" s="25"/>
      <c r="C33" s="7">
        <v>6058</v>
      </c>
      <c r="D33" s="43" t="s">
        <v>19</v>
      </c>
      <c r="E33" s="42"/>
      <c r="F33" s="42">
        <v>262500</v>
      </c>
    </row>
    <row r="34" spans="1:6" s="12" customFormat="1" ht="12.75">
      <c r="A34" s="14"/>
      <c r="B34" s="26"/>
      <c r="C34" s="7">
        <v>6059</v>
      </c>
      <c r="D34" s="43" t="s">
        <v>19</v>
      </c>
      <c r="E34" s="42"/>
      <c r="F34" s="42">
        <v>87500</v>
      </c>
    </row>
    <row r="35" spans="1:6" s="12" customFormat="1" ht="12.75">
      <c r="A35" s="13">
        <v>921</v>
      </c>
      <c r="B35" s="119" t="s">
        <v>13</v>
      </c>
      <c r="C35" s="120"/>
      <c r="D35" s="121"/>
      <c r="E35" s="10">
        <f>E36+E40</f>
        <v>550000</v>
      </c>
      <c r="F35" s="10">
        <f>F36+F40</f>
        <v>550000</v>
      </c>
    </row>
    <row r="36" spans="1:6" s="12" customFormat="1" ht="12.75">
      <c r="A36" s="14"/>
      <c r="B36" s="17">
        <v>92116</v>
      </c>
      <c r="C36" s="9"/>
      <c r="D36" s="16" t="s">
        <v>20</v>
      </c>
      <c r="E36" s="44">
        <f>E37</f>
        <v>50000</v>
      </c>
      <c r="F36" s="44">
        <f>F38+F39</f>
        <v>50000</v>
      </c>
    </row>
    <row r="37" spans="1:6" s="12" customFormat="1" ht="12.75">
      <c r="A37" s="14"/>
      <c r="B37" s="17"/>
      <c r="C37" s="7">
        <v>6050</v>
      </c>
      <c r="D37" s="43" t="s">
        <v>19</v>
      </c>
      <c r="E37" s="42">
        <v>50000</v>
      </c>
      <c r="F37" s="42"/>
    </row>
    <row r="38" spans="1:6" s="12" customFormat="1" ht="12.75">
      <c r="A38" s="14"/>
      <c r="B38" s="25"/>
      <c r="C38" s="7">
        <v>6058</v>
      </c>
      <c r="D38" s="43" t="s">
        <v>19</v>
      </c>
      <c r="E38" s="42"/>
      <c r="F38" s="42">
        <v>37500</v>
      </c>
    </row>
    <row r="39" spans="1:6" s="12" customFormat="1" ht="12.75">
      <c r="A39" s="14"/>
      <c r="B39" s="26"/>
      <c r="C39" s="7">
        <v>6059</v>
      </c>
      <c r="D39" s="43" t="s">
        <v>19</v>
      </c>
      <c r="E39" s="42"/>
      <c r="F39" s="42">
        <v>12500</v>
      </c>
    </row>
    <row r="40" spans="1:6" s="12" customFormat="1" ht="12.75">
      <c r="A40" s="14"/>
      <c r="B40" s="25">
        <v>92195</v>
      </c>
      <c r="C40" s="9"/>
      <c r="D40" s="16" t="s">
        <v>14</v>
      </c>
      <c r="E40" s="44">
        <f>E41</f>
        <v>500000</v>
      </c>
      <c r="F40" s="44">
        <f>F42+F43</f>
        <v>500000</v>
      </c>
    </row>
    <row r="41" spans="1:6" s="12" customFormat="1" ht="12.75">
      <c r="A41" s="14"/>
      <c r="B41" s="17"/>
      <c r="C41" s="7">
        <v>6050</v>
      </c>
      <c r="D41" s="43" t="s">
        <v>19</v>
      </c>
      <c r="E41" s="42">
        <v>500000</v>
      </c>
      <c r="F41" s="42"/>
    </row>
    <row r="42" spans="1:6" s="12" customFormat="1" ht="12.75">
      <c r="A42" s="14"/>
      <c r="B42" s="25"/>
      <c r="C42" s="7">
        <v>6058</v>
      </c>
      <c r="D42" s="43" t="s">
        <v>19</v>
      </c>
      <c r="E42" s="42"/>
      <c r="F42" s="42">
        <v>375000</v>
      </c>
    </row>
    <row r="43" spans="1:6" s="12" customFormat="1" ht="12.75">
      <c r="A43" s="14"/>
      <c r="B43" s="26"/>
      <c r="C43" s="7">
        <v>6059</v>
      </c>
      <c r="D43" s="43" t="s">
        <v>19</v>
      </c>
      <c r="E43" s="42"/>
      <c r="F43" s="42">
        <v>125000</v>
      </c>
    </row>
    <row r="44" spans="1:6" s="12" customFormat="1" ht="12.75">
      <c r="A44" s="13">
        <v>926</v>
      </c>
      <c r="B44" s="119" t="s">
        <v>27</v>
      </c>
      <c r="C44" s="120"/>
      <c r="D44" s="121"/>
      <c r="E44" s="10">
        <f>E45</f>
        <v>18382000</v>
      </c>
      <c r="F44" s="10">
        <f>F45</f>
        <v>18382000</v>
      </c>
    </row>
    <row r="45" spans="1:6" s="12" customFormat="1" ht="12.75">
      <c r="A45" s="14"/>
      <c r="B45" s="17">
        <v>92695</v>
      </c>
      <c r="C45" s="9"/>
      <c r="D45" s="16" t="s">
        <v>14</v>
      </c>
      <c r="E45" s="44">
        <f>E46</f>
        <v>18382000</v>
      </c>
      <c r="F45" s="44">
        <f>F47+F48</f>
        <v>18382000</v>
      </c>
    </row>
    <row r="46" spans="1:6" s="12" customFormat="1" ht="12.75">
      <c r="A46" s="14"/>
      <c r="B46" s="17"/>
      <c r="C46" s="7">
        <v>6050</v>
      </c>
      <c r="D46" s="43" t="s">
        <v>19</v>
      </c>
      <c r="E46" s="42">
        <f>16012000+2370000</f>
        <v>18382000</v>
      </c>
      <c r="F46" s="42"/>
    </row>
    <row r="47" spans="1:6" s="12" customFormat="1" ht="12.75">
      <c r="A47" s="14"/>
      <c r="B47" s="25"/>
      <c r="C47" s="7">
        <v>6058</v>
      </c>
      <c r="D47" s="43" t="s">
        <v>19</v>
      </c>
      <c r="E47" s="42"/>
      <c r="F47" s="42">
        <f>9674723+950000</f>
        <v>10624723</v>
      </c>
    </row>
    <row r="48" spans="1:6" s="12" customFormat="1" ht="12.75">
      <c r="A48" s="14"/>
      <c r="B48" s="26"/>
      <c r="C48" s="7">
        <v>6059</v>
      </c>
      <c r="D48" s="43" t="s">
        <v>19</v>
      </c>
      <c r="E48" s="42"/>
      <c r="F48" s="42">
        <f>1420000+6337277</f>
        <v>7757277</v>
      </c>
    </row>
    <row r="49" spans="1:6" s="12" customFormat="1" ht="12.75">
      <c r="A49" s="13"/>
      <c r="B49" s="18"/>
      <c r="C49" s="13"/>
      <c r="D49" s="19" t="s">
        <v>5</v>
      </c>
      <c r="E49" s="20">
        <f>E35+E30+E25+E11+E20+E44</f>
        <v>28253129</v>
      </c>
      <c r="F49" s="20">
        <f>F35+F30+F25+F11+F20+F44</f>
        <v>28253129</v>
      </c>
    </row>
    <row r="50" spans="1:6" s="12" customFormat="1" ht="12.75">
      <c r="A50" s="15"/>
      <c r="B50" s="11"/>
      <c r="C50" s="13"/>
      <c r="D50" s="19" t="s">
        <v>9</v>
      </c>
      <c r="E50" s="20"/>
      <c r="F50" s="20">
        <f>E49-F49</f>
        <v>0</v>
      </c>
    </row>
    <row r="51" ht="12.75">
      <c r="F51" s="3"/>
    </row>
    <row r="53" ht="12.75">
      <c r="C53" t="s">
        <v>11</v>
      </c>
    </row>
  </sheetData>
  <mergeCells count="14">
    <mergeCell ref="B44:D44"/>
    <mergeCell ref="B25:D25"/>
    <mergeCell ref="B11:D11"/>
    <mergeCell ref="B35:D35"/>
    <mergeCell ref="B30:D30"/>
    <mergeCell ref="B20:D20"/>
    <mergeCell ref="I16:K16"/>
    <mergeCell ref="A2:F2"/>
    <mergeCell ref="A6:F6"/>
    <mergeCell ref="A8:A9"/>
    <mergeCell ref="B8:B9"/>
    <mergeCell ref="C8:C9"/>
    <mergeCell ref="D8:D9"/>
    <mergeCell ref="E8:F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...</cp:lastModifiedBy>
  <cp:lastPrinted>2006-05-04T08:51:38Z</cp:lastPrinted>
  <dcterms:created xsi:type="dcterms:W3CDTF">2003-12-22T19:50:27Z</dcterms:created>
  <dcterms:modified xsi:type="dcterms:W3CDTF">2006-05-04T08:52:17Z</dcterms:modified>
  <cp:category/>
  <cp:version/>
  <cp:contentType/>
  <cp:contentStatus/>
</cp:coreProperties>
</file>